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©Heb MERMA ✔\©Heb MERMA\Shareable Files\"/>
    </mc:Choice>
  </mc:AlternateContent>
  <xr:revisionPtr revIDLastSave="0" documentId="13_ncr:1_{248395DE-6A5D-4BCE-AE92-93A884FEA140}" xr6:coauthVersionLast="45" xr6:coauthVersionMax="45" xr10:uidLastSave="{00000000-0000-0000-0000-000000000000}"/>
  <bookViews>
    <workbookView xWindow="-120" yWindow="-120" windowWidth="20730" windowHeight="11160" xr2:uid="{8A76F28C-8E0C-4BBD-9D27-F9009BCD0CE0}"/>
  </bookViews>
  <sheets>
    <sheet name="COSTO APRÓX." sheetId="1" r:id="rId1"/>
    <sheet name="CVU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0" i="2" l="1"/>
  <c r="D130" i="2"/>
  <c r="E130" i="2"/>
  <c r="F130" i="2"/>
  <c r="G130" i="2"/>
  <c r="H130" i="2"/>
  <c r="I130" i="2"/>
  <c r="C131" i="2"/>
  <c r="D131" i="2"/>
  <c r="E131" i="2"/>
  <c r="F131" i="2"/>
  <c r="G131" i="2"/>
  <c r="H131" i="2"/>
  <c r="I131" i="2"/>
  <c r="C132" i="2"/>
  <c r="D132" i="2"/>
  <c r="E132" i="2"/>
  <c r="F132" i="2"/>
  <c r="G132" i="2"/>
  <c r="H132" i="2"/>
  <c r="I132" i="2"/>
  <c r="C133" i="2"/>
  <c r="D133" i="2"/>
  <c r="E133" i="2"/>
  <c r="F133" i="2"/>
  <c r="G133" i="2"/>
  <c r="H133" i="2"/>
  <c r="I133" i="2"/>
  <c r="C134" i="2"/>
  <c r="D134" i="2"/>
  <c r="E134" i="2"/>
  <c r="F134" i="2"/>
  <c r="G134" i="2"/>
  <c r="H134" i="2"/>
  <c r="I134" i="2"/>
  <c r="C135" i="2"/>
  <c r="D135" i="2"/>
  <c r="E135" i="2"/>
  <c r="F135" i="2"/>
  <c r="G135" i="2"/>
  <c r="H135" i="2"/>
  <c r="I135" i="2"/>
  <c r="C136" i="2"/>
  <c r="D136" i="2"/>
  <c r="E136" i="2"/>
  <c r="F136" i="2"/>
  <c r="G136" i="2"/>
  <c r="H136" i="2"/>
  <c r="I136" i="2"/>
  <c r="C137" i="2"/>
  <c r="D137" i="2"/>
  <c r="E137" i="2"/>
  <c r="F137" i="2"/>
  <c r="G137" i="2"/>
  <c r="H137" i="2"/>
  <c r="I137" i="2"/>
  <c r="C129" i="2"/>
  <c r="D129" i="2"/>
  <c r="E129" i="2"/>
  <c r="F129" i="2"/>
  <c r="G129" i="2"/>
  <c r="H129" i="2"/>
  <c r="I129" i="2"/>
  <c r="C127" i="2"/>
  <c r="D127" i="2"/>
  <c r="E127" i="2"/>
  <c r="F127" i="2"/>
  <c r="G127" i="2"/>
  <c r="H127" i="2"/>
  <c r="I127" i="2"/>
  <c r="C120" i="2"/>
  <c r="D120" i="2"/>
  <c r="E120" i="2"/>
  <c r="F120" i="2"/>
  <c r="G120" i="2"/>
  <c r="H120" i="2"/>
  <c r="I120" i="2"/>
  <c r="C121" i="2"/>
  <c r="D121" i="2"/>
  <c r="E121" i="2"/>
  <c r="F121" i="2"/>
  <c r="G121" i="2"/>
  <c r="H121" i="2"/>
  <c r="I121" i="2"/>
  <c r="C122" i="2"/>
  <c r="D122" i="2"/>
  <c r="E122" i="2"/>
  <c r="F122" i="2"/>
  <c r="G122" i="2"/>
  <c r="H122" i="2"/>
  <c r="I122" i="2"/>
  <c r="C123" i="2"/>
  <c r="D123" i="2"/>
  <c r="E123" i="2"/>
  <c r="F123" i="2"/>
  <c r="G123" i="2"/>
  <c r="H123" i="2"/>
  <c r="I123" i="2"/>
  <c r="C124" i="2"/>
  <c r="D124" i="2"/>
  <c r="E124" i="2"/>
  <c r="F124" i="2"/>
  <c r="G124" i="2"/>
  <c r="H124" i="2"/>
  <c r="I124" i="2"/>
  <c r="C125" i="2"/>
  <c r="D125" i="2"/>
  <c r="E125" i="2"/>
  <c r="F125" i="2"/>
  <c r="G125" i="2"/>
  <c r="H125" i="2"/>
  <c r="I125" i="2"/>
  <c r="C126" i="2"/>
  <c r="D126" i="2"/>
  <c r="E126" i="2"/>
  <c r="F126" i="2"/>
  <c r="G126" i="2"/>
  <c r="H126" i="2"/>
  <c r="I126" i="2"/>
  <c r="C119" i="2"/>
  <c r="D119" i="2"/>
  <c r="E119" i="2"/>
  <c r="F119" i="2"/>
  <c r="G119" i="2"/>
  <c r="H119" i="2"/>
  <c r="I119" i="2"/>
  <c r="C117" i="2"/>
  <c r="D117" i="2"/>
  <c r="E117" i="2"/>
  <c r="F117" i="2"/>
  <c r="G117" i="2"/>
  <c r="H117" i="2"/>
  <c r="I117" i="2"/>
  <c r="C109" i="2"/>
  <c r="D109" i="2"/>
  <c r="E109" i="2"/>
  <c r="F109" i="2"/>
  <c r="G109" i="2"/>
  <c r="H109" i="2"/>
  <c r="I109" i="2"/>
  <c r="C110" i="2"/>
  <c r="D110" i="2"/>
  <c r="E110" i="2"/>
  <c r="F110" i="2"/>
  <c r="G110" i="2"/>
  <c r="H110" i="2"/>
  <c r="I110" i="2"/>
  <c r="C111" i="2"/>
  <c r="D111" i="2"/>
  <c r="E111" i="2"/>
  <c r="F111" i="2"/>
  <c r="G111" i="2"/>
  <c r="H111" i="2"/>
  <c r="I111" i="2"/>
  <c r="C112" i="2"/>
  <c r="D112" i="2"/>
  <c r="E112" i="2"/>
  <c r="F112" i="2"/>
  <c r="G112" i="2"/>
  <c r="H112" i="2"/>
  <c r="I112" i="2"/>
  <c r="C113" i="2"/>
  <c r="D113" i="2"/>
  <c r="E113" i="2"/>
  <c r="F113" i="2"/>
  <c r="G113" i="2"/>
  <c r="H113" i="2"/>
  <c r="I113" i="2"/>
  <c r="C114" i="2"/>
  <c r="D114" i="2"/>
  <c r="E114" i="2"/>
  <c r="F114" i="2"/>
  <c r="G114" i="2"/>
  <c r="H114" i="2"/>
  <c r="I114" i="2"/>
  <c r="C115" i="2"/>
  <c r="D115" i="2"/>
  <c r="E115" i="2"/>
  <c r="F115" i="2"/>
  <c r="G115" i="2"/>
  <c r="H115" i="2"/>
  <c r="I115" i="2"/>
  <c r="C116" i="2"/>
  <c r="D116" i="2"/>
  <c r="E116" i="2"/>
  <c r="F116" i="2"/>
  <c r="G116" i="2"/>
  <c r="H116" i="2"/>
  <c r="I116" i="2"/>
  <c r="I108" i="2"/>
  <c r="H108" i="2"/>
  <c r="G108" i="2"/>
  <c r="F108" i="2"/>
  <c r="E108" i="2"/>
  <c r="D108" i="2"/>
  <c r="C108" i="2"/>
  <c r="C106" i="2"/>
  <c r="D106" i="2"/>
  <c r="E106" i="2"/>
  <c r="F106" i="2"/>
  <c r="G106" i="2"/>
  <c r="H106" i="2"/>
  <c r="I106" i="2"/>
  <c r="C103" i="2"/>
  <c r="D103" i="2"/>
  <c r="E103" i="2"/>
  <c r="F103" i="2"/>
  <c r="G103" i="2"/>
  <c r="H103" i="2"/>
  <c r="I103" i="2"/>
  <c r="C104" i="2"/>
  <c r="D104" i="2"/>
  <c r="E104" i="2"/>
  <c r="F104" i="2"/>
  <c r="G104" i="2"/>
  <c r="H104" i="2"/>
  <c r="I104" i="2"/>
  <c r="C105" i="2"/>
  <c r="D105" i="2"/>
  <c r="E105" i="2"/>
  <c r="F105" i="2"/>
  <c r="G105" i="2"/>
  <c r="H105" i="2"/>
  <c r="I105" i="2"/>
  <c r="C99" i="2"/>
  <c r="D99" i="2"/>
  <c r="E99" i="2"/>
  <c r="F99" i="2"/>
  <c r="G99" i="2"/>
  <c r="H99" i="2"/>
  <c r="I99" i="2"/>
  <c r="C100" i="2"/>
  <c r="D100" i="2"/>
  <c r="E100" i="2"/>
  <c r="F100" i="2"/>
  <c r="G100" i="2"/>
  <c r="H100" i="2"/>
  <c r="I100" i="2"/>
  <c r="C101" i="2"/>
  <c r="D101" i="2"/>
  <c r="E101" i="2"/>
  <c r="F101" i="2"/>
  <c r="G101" i="2"/>
  <c r="H101" i="2"/>
  <c r="I101" i="2"/>
  <c r="C102" i="2"/>
  <c r="D102" i="2"/>
  <c r="E102" i="2"/>
  <c r="F102" i="2"/>
  <c r="G102" i="2"/>
  <c r="H102" i="2"/>
  <c r="I102" i="2"/>
  <c r="D98" i="2"/>
  <c r="E98" i="2"/>
  <c r="F98" i="2"/>
  <c r="G98" i="2"/>
  <c r="H98" i="2"/>
  <c r="I98" i="2"/>
  <c r="C98" i="2"/>
  <c r="G15" i="1" l="1"/>
  <c r="G13" i="1"/>
  <c r="G12" i="1"/>
  <c r="G11" i="1"/>
  <c r="G10" i="1"/>
  <c r="G8" i="1"/>
  <c r="G7" i="1"/>
  <c r="A15" i="1"/>
  <c r="A13" i="1"/>
  <c r="AA13" i="1" s="1"/>
  <c r="AB13" i="1" s="1"/>
  <c r="F13" i="1" s="1"/>
  <c r="A12" i="1"/>
  <c r="A11" i="1"/>
  <c r="AA11" i="1" s="1"/>
  <c r="AB11" i="1" s="1"/>
  <c r="F11" i="1" s="1"/>
  <c r="A10" i="1"/>
  <c r="A8" i="1"/>
  <c r="AA8" i="1" s="1"/>
  <c r="A7" i="1"/>
  <c r="AA7" i="1" s="1"/>
  <c r="F7" i="1" s="1"/>
  <c r="F4" i="1"/>
  <c r="AB8" i="1" l="1"/>
  <c r="F8" i="1"/>
  <c r="AA10" i="1"/>
  <c r="AB10" i="1" s="1"/>
  <c r="F10" i="1" s="1"/>
  <c r="AA12" i="1"/>
  <c r="AB12" i="1" s="1"/>
  <c r="F12" i="1" s="1"/>
  <c r="AA15" i="1"/>
  <c r="AB15" i="1" s="1"/>
  <c r="F15" i="1" s="1"/>
  <c r="AB7" i="1"/>
  <c r="E20" i="1"/>
  <c r="E21" i="1" s="1"/>
  <c r="F16" i="1" l="1"/>
  <c r="E23" i="1" s="1"/>
  <c r="E25" i="1" l="1"/>
  <c r="E24" i="1"/>
</calcChain>
</file>

<file path=xl/sharedStrings.xml><?xml version="1.0" encoding="utf-8"?>
<sst xmlns="http://schemas.openxmlformats.org/spreadsheetml/2006/main" count="524" uniqueCount="142">
  <si>
    <t>muros y columnas</t>
  </si>
  <si>
    <t>pisos</t>
  </si>
  <si>
    <t>puertas y ventanas</t>
  </si>
  <si>
    <t>revestimientos</t>
  </si>
  <si>
    <t>baños</t>
  </si>
  <si>
    <t>C</t>
  </si>
  <si>
    <t>D</t>
  </si>
  <si>
    <t>G</t>
  </si>
  <si>
    <t>F</t>
  </si>
  <si>
    <t>E</t>
  </si>
  <si>
    <t>N PISOS</t>
  </si>
  <si>
    <t>COSTO APROX.</t>
  </si>
  <si>
    <t>CATEGORIA</t>
  </si>
  <si>
    <t>MUROS Y COLUMNAS</t>
  </si>
  <si>
    <t>TECHOS</t>
  </si>
  <si>
    <t>PISOS</t>
  </si>
  <si>
    <t>PUERTAS Y VENTANAS</t>
  </si>
  <si>
    <t>BAÑOS</t>
  </si>
  <si>
    <t>A</t>
  </si>
  <si>
    <t>ALUMINIO PESADO CON PERFILES ESPECIALES, MADERA FINA ORNAMENTAL (CAOBA, CEDRO O PINO SELECTO) VIDRIO INSULADO. (1)</t>
  </si>
  <si>
    <t>ACABADOS</t>
  </si>
  <si>
    <t>ESTRUCTURAS</t>
  </si>
  <si>
    <t>MÁRMOL IMPORTADO, MADERA FINA (CAOBA O SIMILAR) BALDOSA ACÚSTICA EN TECHO O SIMILAR.</t>
  </si>
  <si>
    <t>MÁRMOL IMPORTADO, PIEDRAS NATURALES IMPORTADAS, PORCELANATO.</t>
  </si>
  <si>
    <t>LOSA ALIGERADO DE CONCRETO ARMADO CON LUCES LIBRES MAYORES A 6m. MEDIDA ENTRE CARA DE LOS APOYOS Y SOBRECARGAMAYOR A 300kg/M2. (8)</t>
  </si>
  <si>
    <t>BAÑOS COMPLETOS (7) DE LUJO IMPORTADO CON ANCHAPE FINO (MÁRMOL O SIMILAR).</t>
  </si>
  <si>
    <t>AIRE ACONDICIONADO, ILUMINACIÓN ESPECIAL, VENTILACIÓN FORZADA, SIST. HIDRONEUMÁTICO, AGUA CALIENTE Y FRÍA, INTERCOMUNICADOR, ALARMAS, ASCENSOR, SISTEMA BOMBEO DE AGUA Y DESAGUE (5), TELÉFONO.</t>
  </si>
  <si>
    <t xml:space="preserve"> </t>
  </si>
  <si>
    <t>costo (A)</t>
  </si>
  <si>
    <t>B</t>
  </si>
  <si>
    <t>costo (B)</t>
  </si>
  <si>
    <t>COLUMNAS, VIGAS Y/O PLACAS DE CONCRETO ARMADO Y/O METÁLICAS</t>
  </si>
  <si>
    <t>ALIGERADOS O LOSAS DE CONCRETO ARMADO INCLINADAS</t>
  </si>
  <si>
    <t>MÁMOL NACIONAL O RECONSTITUIDO, PARQUET FINO (OLIVO, CHONTA O SIMILAR), CERÁMICA IMPORTADA, MADERA FINA.</t>
  </si>
  <si>
    <t>ALUMINIO O MADERA FINA (CAOBA O SIMILAR) DE DISEÑO ESPECIAL, VIDRIO TRATADO POLARIZADO (2) Y CURVADO, LAMINADO O TEMPLADO.</t>
  </si>
  <si>
    <t>MÁRMOL NACIONAL, MADERA FINA (CAOBA O SIMILAR) ENCHAPES EN TECHOS</t>
  </si>
  <si>
    <t>BAÑOS COMPLETOS (7) IMPORTADOS CON MAYÓLICA O CERÁMICO DECORATIVO IMPORTADO.</t>
  </si>
  <si>
    <t>SISTEMA DE BOMBEO DE AGUA POTABLE, ASCENSOR, TELÉFONO, AGUA CALIENTE Y FRÍA.</t>
  </si>
  <si>
    <t>costo (C)</t>
  </si>
  <si>
    <t>ALIGERADO O LOSAS DE CONCRETO ARMADO HORIZONTALES.</t>
  </si>
  <si>
    <t>MADERA FINA MACHIHEMBRADA, TERRAZO.</t>
  </si>
  <si>
    <t>ALUMINIO O MADERA FINA (CAOBA O SIMILAR), VIDRIO TRATADO POLARIZADO (2), LAMINADO O TEMPLADO.</t>
  </si>
  <si>
    <t>SUPERFICIE CARAVISTA OBTENIDA MEDIANTE ENCOFRADO ESPECIAL, ENCHAPE EN TECHOS.</t>
  </si>
  <si>
    <t>BAÑOS COMPLETOS (7) NACIONALES CON MAYÓLICA O CERÁMICO NACIONAL DE COLOR.</t>
  </si>
  <si>
    <t>SISTEMA DE BOMBEO DE AGUA POTABLE, TELÉFONO, AGUA CALIENTE Y FRÍA.</t>
  </si>
  <si>
    <t>costo (D)</t>
  </si>
  <si>
    <t>LADRILLO O SIMILAR SIN ELEMENTOS DE CONCRETO ARMADO, DRYWALL O SIMILAR ICLUYE TECHO (6)</t>
  </si>
  <si>
    <t>CALAMINA METÁLICA, FIBROCEMENTO SOBRE VIGUERÍA METÁLICA. BAMBÚ</t>
  </si>
  <si>
    <t>PARQUET DE 1ra. LAJAS, CERÁMICA NACIONAL, LOSETA VENECIANA 40x40, PISO LAMINADO.</t>
  </si>
  <si>
    <t>VENTANAS DE ALUMINIO PUERTAS DE MADERA SELECTA, VIDRIO TRATADO TRANSPARENTE. (3)</t>
  </si>
  <si>
    <t>ENCHAPE DE MADERA O LAMINADOS. PIEDRA O MATERIAL VITRIFICADO.</t>
  </si>
  <si>
    <t>BAÑOS COMPLETOS (7) NACIONALES BLANCOS CON MAYÓLICA BLANCA.</t>
  </si>
  <si>
    <t>AGUA FRÍA. AGUA CALIENTE, CORRIENTE TRIFÁSICA, TELÉFONO.</t>
  </si>
  <si>
    <t>costo (E)</t>
  </si>
  <si>
    <t>ADOBE, TAPIAL O QUINCHA, BAMBÚ ESTRUCTURAL</t>
  </si>
  <si>
    <t>MADERA CON MATERIAL IMPERMEABILIZANTE POLICARBONATO.</t>
  </si>
  <si>
    <t>PARQUET DE 2da. LOSETA VENECIANA 30x30 LAJAS DE CEMENTO CON CANTO RODADO.</t>
  </si>
  <si>
    <t>VENTANAS DE FIERRO, PUERTAS DE MADERA SELECTA (CAOBA O SIMILAR), VIDRIO SIMPLE TRANSPARENTE.</t>
  </si>
  <si>
    <t>SUPERFICIE DE LADRILLO CARAVISTA.</t>
  </si>
  <si>
    <t>BAÑOS CON MAYÓLICA BLANCA. PARCIAL</t>
  </si>
  <si>
    <t>AGUA FRÍA. AGUA CALIENTE, CORRIENTE MONOIFÁSICA, TELÉFONO.</t>
  </si>
  <si>
    <t>costo (F)</t>
  </si>
  <si>
    <t>MADERA (ESTORAQUE, PUMAQUIRO, HUAYRURO, MACHINGA, CATAHUA AMARILLA, COPAIBA, DIABLO FUERTE, TORNILLO O SIMILARES) DRYWALL O SIMILAR (SIN TECHO).</t>
  </si>
  <si>
    <t>CALAMINA METÁLICA, FIBROCEMENTO O TEJA SOBRE VIGUERÍA DE MADERA CORRIENTE.</t>
  </si>
  <si>
    <t>LOSETA CORRIENTE, CANTO RODADO. ALFOMBRA</t>
  </si>
  <si>
    <t>VENTANAS DE FIERRO O ALUMINIO INDUSTRIAL, PUERTAS CONTRAPLACADAS DE MADERA (CEDRO O SIMILAR), PUERTAS MATERIAL MDF o HDF, VIDRIO SIMPLE TRANSPARENTE (4).</t>
  </si>
  <si>
    <t>TARRAJEO FROTACHADO Y/O YESO MOLDURADO. PINTURA LAVABLE.</t>
  </si>
  <si>
    <t>BAÑOS BLANCOS SIN MAYÓLICAS.</t>
  </si>
  <si>
    <t>AGUA FRÍA, CORRIENTE MONOFÁSICA, TELÉFONO.</t>
  </si>
  <si>
    <t>costo (G)</t>
  </si>
  <si>
    <t>PIRCADO CON MEZCLA DE BARRO</t>
  </si>
  <si>
    <t>SIN TECHO</t>
  </si>
  <si>
    <t>LOSETA VINÍLICA, CEMENTO BRUÑADO COLOREADO, TAPIZÓN</t>
  </si>
  <si>
    <t>MADERA CORRIENTE CON MARCOS EN PUERTAS Y VENTANAS DE PVC O MADERA CORRIENTE.</t>
  </si>
  <si>
    <t>ESTUCADO DE YESO Y/O BARRO, PINTURA AL TEMPLE O AL AGUA.</t>
  </si>
  <si>
    <t>SANITARIOS BÁSICOS DE LOSA DE 2da. FIERRO FUNDIDO O GRANITO.</t>
  </si>
  <si>
    <t>AGUA FRÍA, CORRIENTE MONOFÁSICA SIN EMPOTRAR.</t>
  </si>
  <si>
    <t>H</t>
  </si>
  <si>
    <t>costo (H)</t>
  </si>
  <si>
    <t>I</t>
  </si>
  <si>
    <t>costo (I)</t>
  </si>
  <si>
    <t>CEMENTO PULIDO, LADRILLO CORRIENTE, ENTABLADO CORRIENTE.</t>
  </si>
  <si>
    <t>MADERA RÚSTICA</t>
  </si>
  <si>
    <t>PINTADO EN LADRILLO RÚSTICO, PLACA DE CONCRETO O SIMILAR.</t>
  </si>
  <si>
    <t>SIN APARATOS SANITARIOS</t>
  </si>
  <si>
    <t>SIN INSTALACIONES ELÉCTRICAS NI SANITARIA</t>
  </si>
  <si>
    <t>TIERRA COMPACTADA</t>
  </si>
  <si>
    <t>SIN PUERTAS NI VENTANAS</t>
  </si>
  <si>
    <t>SIN REVESTIMIENTO EN LADRILLO, ADOBE O SIMILAR</t>
  </si>
  <si>
    <t>ESTRUCTURAS LAMINARES CURVADAS DE CONCRETO ARMADO QUE INCLUYEN EN UNA SOLA ARMADURA LA CIMENTACIÓN Y EL TECHO, PARA ESTE CASO NO SE CONSIDERA LOS VALORES DE LA COLUMNA N°2.</t>
  </si>
  <si>
    <t>PLACAS DE CONCRETO    (E= 10 A 15 cm), ALBAÑILERÍA ARMADA, LADRILLO O SIMILAR CON COLUMNAS Y VIGAS DE AMARRE DE CONCRETO ARMADO.</t>
  </si>
  <si>
    <t>VALORES POR PARTIDAS EN SOLES POR METRO CUADRADO DE ÁREA TECHADA - SIERRA</t>
  </si>
  <si>
    <t>VALORES POR PARTIDAS EN SOLES POR METRO CUADRADO DE ÁREA TECHADA - SELVA</t>
  </si>
  <si>
    <t>VALORES POR PARTIDAS EN SOLES POR METRO CUADRADO DE ÁREA TECHADA - COSTA</t>
  </si>
  <si>
    <t>INSTALACIONES</t>
  </si>
  <si>
    <t>eléctricas y sanitarias</t>
  </si>
  <si>
    <t>VALORES POR PARTIDAS EN SOLES POR METRO CUADRADO DE ÁREA TECHADA - LIMA Y CALLAO</t>
  </si>
  <si>
    <t>MADERA TRATADA (6) SELECTA CON BASE DE CONCRETO CON MUROS DE MADERA TIPO CONTRAPLACADO O SIMILAR DRYWALLO SIMILAR (SIN TECHO)</t>
  </si>
  <si>
    <t>TECHOS DE PALMAS (CRISNEJAS)</t>
  </si>
  <si>
    <t>TARRAJEO FROTACHADO Y/O YESO MOLDURADO. PINTURA LAVABLE O BARNIZADO SOBRE MADERA.</t>
  </si>
  <si>
    <t>CALAMINA METÁLICA, FIBROCEMENTO O TEJA SOBRE TIJERALES DE MADERA POLICARBONATO.</t>
  </si>
  <si>
    <t>ADOBE O SIMILAR BAMBÚ ESTRUCTURAL</t>
  </si>
  <si>
    <t>MADERA SELECTA TRATADA (6) SOBRE PILOTAJE DE MADERA CON BASE DE CONCRETO CON MUROS DE MADERA CONTRAPLACADA O SIMILAR</t>
  </si>
  <si>
    <t>MADERA SELECTA TRATADA (6) CON MATERIAL IMPERMEABILIZANTE BAMBÚ</t>
  </si>
  <si>
    <t>VENTANAS DE FIERRO, PUERTAS DE MADERA SELECTA (CAOBA O SIMILAR), VIDRIO SIMPLE TRANSPARENTE (4).</t>
  </si>
  <si>
    <t>BAÑOS COMPLETOS (8) NACIONALES BLANCOS CON MAYÓLICA BLANCA.</t>
  </si>
  <si>
    <t>CALAMINA METÁLICA, FIBROCEMENTO SOBRE VIGUERÍA METÁLICA.</t>
  </si>
  <si>
    <t>LADRILLO O SIMILAR, DRYWALL O SIMILAR ICLUYE TECHO (7)</t>
  </si>
  <si>
    <t>MADERA CORRIENTE</t>
  </si>
  <si>
    <t>J</t>
  </si>
  <si>
    <t>costo (J)</t>
  </si>
  <si>
    <t>CAÑA GUAYAQUIL, PONA O PINTOC</t>
  </si>
  <si>
    <t>LOSA ALIGERADO DE CONCRETO ARMADO CON LUCES LIBRES MAYORES A 6m. MEDIDA ENTRE CARA DE LOS APOYOS Y SOBRECARGA MAYOR A 300 kg/m2. (9)</t>
  </si>
  <si>
    <t>BAÑOS COMPLETOS (8) DE LUJO IMPORTADO CON ANCHAPE FINO (MÁRMOL O SIMILAR).</t>
  </si>
  <si>
    <t>BAÑOS COMPLETOS (8) NACIONALES CON MAYÓLICA O CERÁMICO NACIONAL DE COLOR.</t>
  </si>
  <si>
    <t>BAÑOS COMPLETOS (8) IMPORTADOS CON MAYÓLICA O CERÁMICO DECORATIVO IMPORTADO.</t>
  </si>
  <si>
    <t>MADERA RÚSTICA O CAÑA CON TORTA DE BARRO</t>
  </si>
  <si>
    <t>SISTEMA DE BOMBEO DE AGUA POTABLE (5), ASCENSOR, TELÉFONO, AGUA CALIENTE Y FRÍA, GAS NATURAL.</t>
  </si>
  <si>
    <t>SISTEMA DE BOMBEO DE AGUA POTABLE (5), TELÉFONO, AGUA CALIENTE Y FRÍA, GAS NATURAL.</t>
  </si>
  <si>
    <t>AGUA FRÍA. AGUA CALIENTE, CORRIENTE TRIFÁSICA, TELÉFONO, GAS NATURAL.</t>
  </si>
  <si>
    <t>AGUA FRÍA. AGUA CALIENTE, CORRIENTE MONOIFÁSICA, TELÉFONO, GAS NATURAL.</t>
  </si>
  <si>
    <t>AGUA FRÍA, CORRIENTE MONOFÁSICA, TELÉFONO, GAS NATURAL.</t>
  </si>
  <si>
    <t>SIN INSTALACIÓN ELÉCTRICA NI SANITARIA</t>
  </si>
  <si>
    <t>LIMA - CALLAO</t>
  </si>
  <si>
    <t>COSTA</t>
  </si>
  <si>
    <t>SIERRA</t>
  </si>
  <si>
    <t>SELVA</t>
  </si>
  <si>
    <t>m2</t>
  </si>
  <si>
    <t>ZONA</t>
  </si>
  <si>
    <t>ELÉCTRICAS Y SANITARIAS</t>
  </si>
  <si>
    <t>techos</t>
  </si>
  <si>
    <t>REVESTIMIENTOS</t>
  </si>
  <si>
    <t>ÁREA DE TERRENO</t>
  </si>
  <si>
    <t>ÁREA TECHADO</t>
  </si>
  <si>
    <t>soles/m2</t>
  </si>
  <si>
    <t>COSTO MÍNIMO -25%</t>
  </si>
  <si>
    <t>COSTO MÁXIMO +75%</t>
  </si>
  <si>
    <t>ÁREA LIBRE 30%</t>
  </si>
  <si>
    <t>Copyright © Heb MERMA - Todos los derechos reservados</t>
  </si>
  <si>
    <t>NOTA:</t>
  </si>
  <si>
    <t>Actualizar los costos cada mes a travez del siguiente link:</t>
  </si>
  <si>
    <t>https://cap.org.pe/valores-unitarios-oficiales-de-edificaciones/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</si>
</sst>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@* \ \: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Calibri"/>
      <family val="2"/>
      <scheme val="minor"/>
    </font>
    <font>
      <b/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CC"/>
      <name val="Arial Narrow"/>
      <family val="2"/>
    </font>
    <font>
      <b/>
      <sz val="11"/>
      <color theme="0" tint="-4.9989318521683403E-2"/>
      <name val="Arial Narrow"/>
      <family val="2"/>
    </font>
    <font>
      <b/>
      <sz val="11"/>
      <color rgb="FF00206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Arial Narrow"/>
      <family val="2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80000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8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8"/>
      <color theme="2" tint="-0.249977111117893"/>
      <name val="Calibri"/>
      <family val="2"/>
      <scheme val="minor"/>
    </font>
    <font>
      <sz val="8"/>
      <color theme="2" tint="-0.249977111117893"/>
      <name val="Arial Narrow"/>
      <family val="2"/>
    </font>
    <font>
      <i/>
      <sz val="11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rgb="FF0000CC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locked="0"/>
    </xf>
    <xf numFmtId="0" fontId="11" fillId="3" borderId="3" xfId="0" applyFont="1" applyFill="1" applyBorder="1" applyAlignment="1" applyProtection="1">
      <alignment horizontal="centerContinuous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Continuous" vertical="center"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2" fillId="9" borderId="4" xfId="0" applyFont="1" applyFill="1" applyBorder="1" applyAlignment="1" applyProtection="1">
      <alignment horizontal="center" vertical="center"/>
      <protection locked="0"/>
    </xf>
    <xf numFmtId="44" fontId="8" fillId="4" borderId="1" xfId="1" applyFont="1" applyFill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44" fontId="8" fillId="4" borderId="5" xfId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0" fillId="4" borderId="0" xfId="0" applyFill="1" applyProtection="1">
      <protection hidden="1"/>
    </xf>
    <xf numFmtId="0" fontId="14" fillId="4" borderId="0" xfId="0" applyFont="1" applyFill="1" applyAlignment="1" applyProtection="1">
      <alignment horizontal="left"/>
      <protection hidden="1"/>
    </xf>
    <xf numFmtId="0" fontId="13" fillId="4" borderId="0" xfId="0" applyFont="1" applyFill="1" applyProtection="1">
      <protection hidden="1"/>
    </xf>
    <xf numFmtId="0" fontId="16" fillId="4" borderId="0" xfId="0" applyFont="1" applyFill="1" applyAlignment="1" applyProtection="1">
      <alignment horizontal="left" indent="1"/>
      <protection hidden="1"/>
    </xf>
    <xf numFmtId="44" fontId="0" fillId="4" borderId="0" xfId="1" applyFont="1" applyFill="1" applyAlignment="1" applyProtection="1">
      <alignment horizontal="right"/>
      <protection hidden="1"/>
    </xf>
    <xf numFmtId="0" fontId="21" fillId="4" borderId="0" xfId="0" applyFont="1" applyFill="1" applyAlignment="1" applyProtection="1">
      <alignment horizontal="left" indent="1"/>
      <protection hidden="1"/>
    </xf>
    <xf numFmtId="0" fontId="14" fillId="4" borderId="0" xfId="0" applyFont="1" applyFill="1" applyBorder="1" applyProtection="1">
      <protection hidden="1"/>
    </xf>
    <xf numFmtId="0" fontId="14" fillId="4" borderId="0" xfId="0" applyFont="1" applyFill="1" applyProtection="1">
      <protection hidden="1"/>
    </xf>
    <xf numFmtId="0" fontId="22" fillId="4" borderId="0" xfId="0" applyFont="1" applyFill="1" applyProtection="1">
      <protection hidden="1"/>
    </xf>
    <xf numFmtId="44" fontId="0" fillId="4" borderId="10" xfId="1" applyFont="1" applyFill="1" applyBorder="1" applyAlignment="1" applyProtection="1">
      <alignment horizontal="right"/>
      <protection hidden="1"/>
    </xf>
    <xf numFmtId="0" fontId="0" fillId="4" borderId="0" xfId="0" applyFill="1" applyAlignment="1" applyProtection="1">
      <alignment horizontal="center"/>
      <protection hidden="1"/>
    </xf>
    <xf numFmtId="0" fontId="20" fillId="4" borderId="0" xfId="0" applyFont="1" applyFill="1" applyProtection="1">
      <protection hidden="1"/>
    </xf>
    <xf numFmtId="0" fontId="0" fillId="4" borderId="0" xfId="0" applyFill="1" applyAlignment="1" applyProtection="1">
      <alignment horizontal="right"/>
      <protection hidden="1"/>
    </xf>
    <xf numFmtId="0" fontId="19" fillId="4" borderId="0" xfId="0" applyFont="1" applyFill="1" applyAlignment="1" applyProtection="1">
      <alignment horizontal="left"/>
      <protection hidden="1"/>
    </xf>
    <xf numFmtId="44" fontId="2" fillId="4" borderId="0" xfId="1" applyFont="1" applyFill="1" applyAlignment="1" applyProtection="1">
      <alignment horizontal="right"/>
      <protection hidden="1"/>
    </xf>
    <xf numFmtId="0" fontId="14" fillId="4" borderId="0" xfId="0" applyFont="1" applyFill="1" applyAlignment="1" applyProtection="1">
      <alignment horizontal="right"/>
      <protection hidden="1"/>
    </xf>
    <xf numFmtId="44" fontId="17" fillId="4" borderId="0" xfId="0" applyNumberFormat="1" applyFont="1" applyFill="1" applyAlignment="1" applyProtection="1">
      <alignment horizontal="center"/>
      <protection hidden="1"/>
    </xf>
    <xf numFmtId="9" fontId="14" fillId="4" borderId="0" xfId="0" applyNumberFormat="1" applyFont="1" applyFill="1" applyAlignment="1" applyProtection="1">
      <alignment horizontal="right"/>
      <protection hidden="1"/>
    </xf>
    <xf numFmtId="44" fontId="18" fillId="4" borderId="0" xfId="0" applyNumberFormat="1" applyFont="1" applyFill="1" applyAlignment="1" applyProtection="1">
      <alignment horizontal="center"/>
      <protection hidden="1"/>
    </xf>
    <xf numFmtId="0" fontId="23" fillId="4" borderId="0" xfId="0" applyFont="1" applyFill="1" applyProtection="1">
      <protection hidden="1"/>
    </xf>
    <xf numFmtId="0" fontId="24" fillId="0" borderId="0" xfId="0" applyFont="1" applyAlignment="1" applyProtection="1">
      <alignment horizontal="left" indent="1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/>
      <protection hidden="1"/>
    </xf>
    <xf numFmtId="0" fontId="12" fillId="9" borderId="0" xfId="0" applyFont="1" applyFill="1" applyAlignment="1" applyProtection="1">
      <alignment horizontal="center" vertical="center"/>
      <protection hidden="1"/>
    </xf>
    <xf numFmtId="44" fontId="3" fillId="0" borderId="0" xfId="0" applyNumberFormat="1" applyFont="1" applyAlignment="1" applyProtection="1">
      <alignment horizontal="center"/>
      <protection hidden="1"/>
    </xf>
    <xf numFmtId="44" fontId="12" fillId="0" borderId="0" xfId="0" applyNumberFormat="1" applyFont="1" applyAlignment="1" applyProtection="1">
      <alignment horizontal="center"/>
      <protection hidden="1"/>
    </xf>
    <xf numFmtId="0" fontId="0" fillId="4" borderId="0" xfId="0" applyFont="1" applyFill="1" applyProtection="1">
      <protection hidden="1"/>
    </xf>
    <xf numFmtId="0" fontId="10" fillId="7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indent="1"/>
      <protection hidden="1"/>
    </xf>
    <xf numFmtId="0" fontId="26" fillId="0" borderId="0" xfId="2" applyAlignment="1" applyProtection="1">
      <alignment horizontal="left"/>
      <protection hidden="1"/>
    </xf>
    <xf numFmtId="164" fontId="18" fillId="4" borderId="0" xfId="0" applyNumberFormat="1" applyFont="1" applyFill="1" applyAlignment="1" applyProtection="1">
      <alignment horizontal="left"/>
      <protection hidden="1"/>
    </xf>
    <xf numFmtId="164" fontId="17" fillId="4" borderId="0" xfId="0" applyNumberFormat="1" applyFont="1" applyFill="1" applyAlignment="1" applyProtection="1">
      <alignment horizontal="left"/>
      <protection hidden="1"/>
    </xf>
    <xf numFmtId="164" fontId="2" fillId="4" borderId="0" xfId="0" applyNumberFormat="1" applyFont="1" applyFill="1" applyAlignment="1" applyProtection="1">
      <alignment horizontal="left"/>
      <protection hidden="1"/>
    </xf>
    <xf numFmtId="0" fontId="10" fillId="8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center"/>
      <protection locked="0"/>
    </xf>
    <xf numFmtId="0" fontId="10" fillId="7" borderId="1" xfId="0" applyFont="1" applyFill="1" applyBorder="1" applyAlignment="1" applyProtection="1">
      <alignment horizontal="center"/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0" fontId="9" fillId="6" borderId="3" xfId="0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center"/>
      <protection locked="0"/>
    </xf>
    <xf numFmtId="164" fontId="27" fillId="4" borderId="0" xfId="0" applyNumberFormat="1" applyFont="1" applyFill="1" applyAlignment="1" applyProtection="1">
      <alignment horizontal="left"/>
      <protection hidden="1"/>
    </xf>
    <xf numFmtId="164" fontId="27" fillId="4" borderId="9" xfId="0" applyNumberFormat="1" applyFont="1" applyFill="1" applyBorder="1" applyAlignment="1" applyProtection="1">
      <alignment horizontal="left"/>
      <protection hidden="1"/>
    </xf>
    <xf numFmtId="0" fontId="28" fillId="4" borderId="6" xfId="0" applyFont="1" applyFill="1" applyBorder="1" applyProtection="1">
      <protection hidden="1"/>
    </xf>
    <xf numFmtId="0" fontId="29" fillId="4" borderId="6" xfId="0" applyFont="1" applyFill="1" applyBorder="1" applyProtection="1">
      <protection hidden="1"/>
    </xf>
    <xf numFmtId="0" fontId="30" fillId="4" borderId="6" xfId="0" applyFont="1" applyFill="1" applyBorder="1" applyAlignment="1" applyProtection="1">
      <alignment horizontal="center"/>
      <protection hidden="1"/>
    </xf>
    <xf numFmtId="0" fontId="30" fillId="4" borderId="6" xfId="0" applyFont="1" applyFill="1" applyBorder="1" applyAlignment="1" applyProtection="1">
      <alignment horizontal="right"/>
      <protection hidden="1"/>
    </xf>
    <xf numFmtId="164" fontId="31" fillId="4" borderId="0" xfId="0" applyNumberFormat="1" applyFont="1" applyFill="1" applyAlignment="1" applyProtection="1">
      <alignment horizontal="left"/>
      <protection hidden="1"/>
    </xf>
    <xf numFmtId="0" fontId="2" fillId="9" borderId="8" xfId="0" applyFont="1" applyFill="1" applyBorder="1" applyAlignment="1" applyProtection="1">
      <alignment horizontal="center"/>
      <protection locked="0"/>
    </xf>
    <xf numFmtId="0" fontId="15" fillId="9" borderId="0" xfId="0" applyFont="1" applyFill="1" applyAlignment="1" applyProtection="1">
      <alignment horizontal="center"/>
      <protection locked="0"/>
    </xf>
    <xf numFmtId="0" fontId="32" fillId="9" borderId="0" xfId="0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center"/>
      <protection hidden="1"/>
    </xf>
    <xf numFmtId="0" fontId="16" fillId="4" borderId="0" xfId="0" applyFont="1" applyFill="1" applyAlignment="1" applyProtection="1">
      <alignment horizontal="center"/>
      <protection hidden="1"/>
    </xf>
  </cellXfs>
  <cellStyles count="3">
    <cellStyle name="Hipervínculo" xfId="2" builtinId="8"/>
    <cellStyle name="Moneda" xfId="1" builtinId="4"/>
    <cellStyle name="Normal" xfId="0" builtinId="0"/>
  </cellStyles>
  <dxfs count="13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rgb="FF996633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800000"/>
      <color rgb="FF663300"/>
      <color rgb="FF0000C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@HebMerma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hebmerma.com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0</xdr:colOff>
      <xdr:row>1</xdr:row>
      <xdr:rowOff>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B856D-4863-46E2-B311-742A10E4762C}"/>
            </a:ext>
          </a:extLst>
        </xdr:cNvPr>
        <xdr:cNvSpPr/>
      </xdr:nvSpPr>
      <xdr:spPr>
        <a:xfrm>
          <a:off x="0" y="0"/>
          <a:ext cx="15554325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 editAs="oneCell">
    <xdr:from>
      <xdr:col>7</xdr:col>
      <xdr:colOff>561976</xdr:colOff>
      <xdr:row>16</xdr:row>
      <xdr:rowOff>123403</xdr:rowOff>
    </xdr:from>
    <xdr:to>
      <xdr:col>12</xdr:col>
      <xdr:colOff>228601</xdr:colOff>
      <xdr:row>27</xdr:row>
      <xdr:rowOff>86037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D2AE256-5399-4C86-9F99-FC895C7F9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6" y="3190453"/>
          <a:ext cx="2571750" cy="2058134"/>
        </a:xfrm>
        <a:prstGeom prst="rect">
          <a:avLst/>
        </a:prstGeom>
        <a:ln>
          <a:noFill/>
        </a:ln>
        <a:effectLst>
          <a:softEdge rad="31750"/>
        </a:effectLst>
      </xdr:spPr>
    </xdr:pic>
    <xdr:clientData/>
  </xdr:twoCellAnchor>
  <xdr:twoCellAnchor editAs="oneCell">
    <xdr:from>
      <xdr:col>19</xdr:col>
      <xdr:colOff>381000</xdr:colOff>
      <xdr:row>25</xdr:row>
      <xdr:rowOff>153146</xdr:rowOff>
    </xdr:from>
    <xdr:to>
      <xdr:col>21</xdr:col>
      <xdr:colOff>90082</xdr:colOff>
      <xdr:row>30</xdr:row>
      <xdr:rowOff>71034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102F4F-5531-4FAE-8988-1022E3928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8150" y="4934696"/>
          <a:ext cx="871132" cy="870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ap.org.pe/valores-unitarios-oficiales-de-edif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89E7-C68C-4C54-8726-7D5C78906640}">
  <dimension ref="A1:AB25"/>
  <sheetViews>
    <sheetView showGridLines="0" showRowColHeaders="0" tabSelected="1" zoomScale="110" zoomScaleNormal="110" workbookViewId="0">
      <selection activeCell="E4" sqref="E4"/>
    </sheetView>
  </sheetViews>
  <sheetFormatPr baseColWidth="10" defaultColWidth="8.7109375" defaultRowHeight="15" x14ac:dyDescent="0.25"/>
  <cols>
    <col min="1" max="1" width="8.7109375" style="19"/>
    <col min="2" max="4" width="7.7109375" style="19" customWidth="1"/>
    <col min="5" max="5" width="15.42578125" style="29" bestFit="1" customWidth="1"/>
    <col min="6" max="6" width="11.7109375" style="31" customWidth="1"/>
    <col min="7" max="16384" width="8.7109375" style="19"/>
  </cols>
  <sheetData>
    <row r="1" spans="1:28" x14ac:dyDescent="0.25">
      <c r="A1" s="38" t="s">
        <v>138</v>
      </c>
    </row>
    <row r="4" spans="1:28" ht="15.75" thickBot="1" x14ac:dyDescent="0.3">
      <c r="B4" s="59" t="s">
        <v>128</v>
      </c>
      <c r="C4" s="59"/>
      <c r="D4" s="60"/>
      <c r="E4" s="66" t="s">
        <v>123</v>
      </c>
      <c r="F4" s="20">
        <f>IF(E4="SELVA",1,2)</f>
        <v>2</v>
      </c>
    </row>
    <row r="6" spans="1:28" x14ac:dyDescent="0.25">
      <c r="B6" s="61" t="s">
        <v>21</v>
      </c>
      <c r="C6" s="62"/>
      <c r="D6" s="62"/>
      <c r="E6" s="63" t="s">
        <v>12</v>
      </c>
      <c r="F6" s="64" t="s">
        <v>127</v>
      </c>
    </row>
    <row r="7" spans="1:28" x14ac:dyDescent="0.25">
      <c r="A7" s="21" t="str">
        <f>IFERROR(VLOOKUP(E7,CVU!$E$187:$G$196,3,FALSE),"")</f>
        <v/>
      </c>
      <c r="B7" s="22" t="s">
        <v>0</v>
      </c>
      <c r="E7" s="68"/>
      <c r="F7" s="23">
        <f>IFERROR(IF(A1="Copyright © Heb MERMA - Todos los derechos reservados",IF($E$18&gt;4,(IF($E$4="sierra",VLOOKUP(A7,CVU!$B$7:$I$25,MATCH('COSTO APRÓX.'!B7,CVU!$B$7:$I$7,0),FALSE),IF($E$4="selva",VLOOKUP(A7,CVU!$B$29:$I$49,MATCH('COSTO APRÓX.'!B7,CVU!$B$29:$I$29,0),FALSE),IF($E$4="costa",VLOOKUP(A7,CVU!$B$54:$I$72,MATCH('COSTO APRÓX.'!B7,CVU!$B$54:$I$54,0),FALSE),IF($E$4="lima - callao",VLOOKUP(A7,CVU!$B$77:$I$95,MATCH('COSTO APRÓX.'!B7,CVU!$B$77:$I$77,0),FALSE))))))+AB7,AA7),F10+F15+F8),0)</f>
        <v>0</v>
      </c>
      <c r="G7" s="24" t="str">
        <f>IFERROR("*"&amp;IF($E$4="sierra",VLOOKUP(E7,CVU!$B$7:$I$25,MATCH('COSTO APRÓX.'!B7,CVU!$B$7:$I$7,0),FALSE),IF($E$4="selva",VLOOKUP(E7,CVU!$B$29:$I$49,MATCH('COSTO APRÓX.'!B7,CVU!$B$29:$I$29,0),FALSE),IF($E$4="costa",VLOOKUP(E7,CVU!$B$54:$I$72,MATCH('COSTO APRÓX.'!B7,CVU!$B$54:$I$54,0),FALSE),IF($E$4="lima - callao",VLOOKUP(E7,CVU!$B$77:$I$95,MATCH('COSTO APRÓX.'!B7,CVU!$B$77:$I$77,0),FALSE))))),"")</f>
        <v/>
      </c>
      <c r="AA7" s="25">
        <f>IFERROR(IF($E$4="sierra",VLOOKUP(A7,CVU!$B$7:$I$25,MATCH('COSTO APRÓX.'!B7,CVU!$B$7:$I$7,0),FALSE),IF($E$4="selva",VLOOKUP(A7,CVU!$B$29:$I$49,MATCH('COSTO APRÓX.'!B7,CVU!$B$29:$I$29,0),FALSE),IF($E$4="costa",VLOOKUP(A7,CVU!$B$54:$I$72,MATCH('COSTO APRÓX.'!B7,CVU!$B$54:$I$54,0),FALSE),IF($E$4="lima - callao",VLOOKUP(A7,CVU!$B$77:$I$95,MATCH('COSTO APRÓX.'!B7,CVU!$B$77:$I$77,0),FALSE))))),0)</f>
        <v>0</v>
      </c>
      <c r="AB7" s="25">
        <f>AA7*5%</f>
        <v>0</v>
      </c>
    </row>
    <row r="8" spans="1:28" x14ac:dyDescent="0.25">
      <c r="A8" s="21" t="str">
        <f>IFERROR(VLOOKUP(E8,CVU!$E$187:$G$196,3,FALSE),"")</f>
        <v/>
      </c>
      <c r="B8" s="22" t="s">
        <v>130</v>
      </c>
      <c r="E8" s="68"/>
      <c r="F8" s="23">
        <f>IFERROR(IF($E$18&gt;4,(IF($E$4="sierra",VLOOKUP(A8,CVU!$B$7:$I$25,MATCH('COSTO APRÓX.'!B8,CVU!$B$7:$I$7,0),FALSE),IF($E$4="selva",VLOOKUP(A8,CVU!$B$29:$I$49,MATCH('COSTO APRÓX.'!B8,CVU!$B$29:$I$29,0),FALSE),IF($E$4="costa",VLOOKUP(A8,CVU!$B$54:$I$72,MATCH('COSTO APRÓX.'!B8,CVU!$B$54:$I$54,0),FALSE),IF($E$4="lima - callao",VLOOKUP(A8,CVU!$B$77:$I$95,MATCH('COSTO APRÓX.'!B8,CVU!$B$77:$I$77,0),FALSE))))))+AB8,AA8),0)</f>
        <v>0</v>
      </c>
      <c r="G8" s="24" t="str">
        <f>IFERROR("*"&amp;IF($E$4="sierra",VLOOKUP(E8,CVU!$B$7:$I$25,MATCH('COSTO APRÓX.'!B8,CVU!$B$7:$I$7,0),FALSE),IF($E$4="selva",VLOOKUP(E8,CVU!$B$29:$I$49,MATCH('COSTO APRÓX.'!B8,CVU!$B$29:$I$29,0),FALSE),IF($E$4="costa",VLOOKUP(E8,CVU!$B$54:$I$72,MATCH('COSTO APRÓX.'!B8,CVU!$B$54:$I$54,0),FALSE),IF($E$4="lima - callao",VLOOKUP(E8,CVU!$B$77:$I$95,MATCH('COSTO APRÓX.'!B8,CVU!$B$77:$I$77,0),FALSE))))),"")</f>
        <v/>
      </c>
      <c r="AA8" s="25">
        <f>IFERROR(IF($E$4="sierra",VLOOKUP(A8,CVU!$B$7:$I$25,MATCH('COSTO APRÓX.'!B8,CVU!$B$7:$I$7,0),FALSE),IF($E$4="selva",VLOOKUP(A8,CVU!$B$29:$I$49,MATCH('COSTO APRÓX.'!B8,CVU!$B$29:$I$29,0),FALSE),IF($E$4="costa",VLOOKUP(A8,CVU!$B$54:$I$72,MATCH('COSTO APRÓX.'!B8,CVU!$B$54:$I$54,0),FALSE),IF($E$4="lima - callao",VLOOKUP(A8,CVU!$B$77:$I$95,MATCH('COSTO APRÓX.'!B8,CVU!$B$77:$I$77,0),FALSE))))),0)</f>
        <v>0</v>
      </c>
      <c r="AB8" s="25">
        <f>AA8*5%</f>
        <v>0</v>
      </c>
    </row>
    <row r="9" spans="1:28" x14ac:dyDescent="0.25">
      <c r="A9" s="26"/>
      <c r="B9" s="61" t="s">
        <v>20</v>
      </c>
      <c r="C9" s="62"/>
      <c r="D9" s="62"/>
      <c r="E9" s="63" t="s">
        <v>12</v>
      </c>
      <c r="F9" s="64" t="s">
        <v>127</v>
      </c>
      <c r="G9" s="27"/>
      <c r="AA9" s="25"/>
      <c r="AB9" s="25"/>
    </row>
    <row r="10" spans="1:28" x14ac:dyDescent="0.25">
      <c r="A10" s="21" t="str">
        <f>IFERROR(VLOOKUP(E10,CVU!$E$187:$G$196,3,FALSE),"")</f>
        <v/>
      </c>
      <c r="B10" s="22" t="s">
        <v>1</v>
      </c>
      <c r="E10" s="68"/>
      <c r="F10" s="23">
        <f>IFERROR(IF($E$18&gt;4,(IF($E$4="sierra",VLOOKUP(A10,CVU!$B$7:$I$25,MATCH('COSTO APRÓX.'!B10,CVU!$B$7:$I$7,0),FALSE),IF($E$4="selva",VLOOKUP(A10,CVU!$B$29:$I$49,MATCH('COSTO APRÓX.'!B10,CVU!$B$29:$I$29,0),FALSE),IF($E$4="costa",VLOOKUP(A10,CVU!$B$54:$I$72,MATCH('COSTO APRÓX.'!B10,CVU!$B$54:$I$54,0),FALSE),IF($E$4="lima - callao",VLOOKUP(A10,CVU!$B$77:$I$95,MATCH('COSTO APRÓX.'!B10,CVU!$B$77:$I$77,0),FALSE))))))+AB10,AA10),0)</f>
        <v>0</v>
      </c>
      <c r="G10" s="24" t="str">
        <f>IFERROR("*"&amp;IF($E$4="sierra",VLOOKUP(E10,CVU!$B$7:$I$25,MATCH('COSTO APRÓX.'!B10,CVU!$B$7:$I$7,0),FALSE),IF($E$4="selva",VLOOKUP(E10,CVU!$B$29:$I$49,MATCH('COSTO APRÓX.'!B10,CVU!$B$29:$I$29,0),FALSE),IF($E$4="costa",VLOOKUP(E10,CVU!$B$54:$I$72,MATCH('COSTO APRÓX.'!B10,CVU!$B$54:$I$54,0),FALSE),IF($E$4="lima - callao",VLOOKUP(E10,CVU!$B$77:$I$95,MATCH('COSTO APRÓX.'!B10,CVU!$B$77:$I$77,0),FALSE))))),"")</f>
        <v/>
      </c>
      <c r="AA10" s="25">
        <f>IFERROR(IF($E$4="sierra",VLOOKUP(A10,CVU!$B$7:$I$25,MATCH('COSTO APRÓX.'!B10,CVU!$B$7:$I$7,0),FALSE),IF($E$4="selva",VLOOKUP(A10,CVU!$B$29:$I$49,MATCH('COSTO APRÓX.'!B10,CVU!$B$29:$I$29,0),FALSE),IF($E$4="costa",VLOOKUP(A10,CVU!$B$54:$I$72,MATCH('COSTO APRÓX.'!B10,CVU!$B$54:$I$54,0),FALSE),IF($E$4="lima - callao",VLOOKUP(A10,CVU!$B$77:$I$95,MATCH('COSTO APRÓX.'!B10,CVU!$B$77:$I$77,0),FALSE))))),0)</f>
        <v>0</v>
      </c>
      <c r="AB10" s="25">
        <f>AA10*5%</f>
        <v>0</v>
      </c>
    </row>
    <row r="11" spans="1:28" x14ac:dyDescent="0.25">
      <c r="A11" s="21" t="str">
        <f>IFERROR(VLOOKUP(E11,CVU!$E$187:$G$196,3,FALSE),"")</f>
        <v/>
      </c>
      <c r="B11" s="22" t="s">
        <v>2</v>
      </c>
      <c r="E11" s="68"/>
      <c r="F11" s="23">
        <f>IFERROR(IF($E$18&gt;4,(IF($E$4="sierra",VLOOKUP(A11,CVU!$B$7:$I$25,MATCH('COSTO APRÓX.'!B11,CVU!$B$7:$I$7,0),FALSE),IF($E$4="selva",VLOOKUP(A11,CVU!$B$29:$I$49,MATCH('COSTO APRÓX.'!B11,CVU!$B$29:$I$29,0),FALSE),IF($E$4="costa",VLOOKUP(A11,CVU!$B$54:$I$72,MATCH('COSTO APRÓX.'!B11,CVU!$B$54:$I$54,0),FALSE),IF($E$4="lima - callao",VLOOKUP(A11,CVU!$B$77:$I$95,MATCH('COSTO APRÓX.'!B11,CVU!$B$77:$I$77,0),FALSE))))))+AB11,AA11),0)</f>
        <v>0</v>
      </c>
      <c r="G11" s="24" t="str">
        <f>IFERROR("*"&amp;IF($E$4="sierra",VLOOKUP(E11,CVU!$B$7:$I$25,MATCH('COSTO APRÓX.'!B11,CVU!$B$7:$I$7,0),FALSE),IF($E$4="selva",VLOOKUP(E11,CVU!$B$29:$I$49,MATCH('COSTO APRÓX.'!B11,CVU!$B$29:$I$29,0),FALSE),IF($E$4="costa",VLOOKUP(E11,CVU!$B$54:$I$72,MATCH('COSTO APRÓX.'!B11,CVU!$B$54:$I$54,0),FALSE),IF($E$4="lima - callao",VLOOKUP(E11,CVU!$B$77:$I$95,MATCH('COSTO APRÓX.'!B11,CVU!$B$77:$I$77,0),FALSE))))),"")</f>
        <v/>
      </c>
      <c r="AA11" s="25">
        <f>IFERROR(IF($E$4="sierra",VLOOKUP(A11,CVU!$B$7:$I$25,MATCH('COSTO APRÓX.'!B11,CVU!$B$7:$I$7,0),FALSE),IF($E$4="selva",VLOOKUP(A11,CVU!$B$29:$I$49,MATCH('COSTO APRÓX.'!B11,CVU!$B$29:$I$29,0),FALSE),IF($E$4="costa",VLOOKUP(A11,CVU!$B$54:$I$72,MATCH('COSTO APRÓX.'!B11,CVU!$B$54:$I$54,0),FALSE),IF($E$4="lima - callao",VLOOKUP(A11,CVU!$B$77:$I$95,MATCH('COSTO APRÓX.'!B11,CVU!$B$77:$I$77,0),FALSE))))),0)</f>
        <v>0</v>
      </c>
      <c r="AB11" s="25">
        <f>AA11*5%</f>
        <v>0</v>
      </c>
    </row>
    <row r="12" spans="1:28" x14ac:dyDescent="0.25">
      <c r="A12" s="21" t="str">
        <f>IFERROR(VLOOKUP(E12,CVU!$E$187:$G$196,3,FALSE),"")</f>
        <v/>
      </c>
      <c r="B12" s="22" t="s">
        <v>3</v>
      </c>
      <c r="E12" s="68"/>
      <c r="F12" s="23">
        <f>IFERROR(IF($E$18&gt;4,(IF($E$4="sierra",VLOOKUP(A12,CVU!$B$7:$I$25,MATCH('COSTO APRÓX.'!B12,CVU!$B$7:$I$7,0),FALSE),IF($E$4="selva",VLOOKUP(A12,CVU!$B$29:$I$49,MATCH('COSTO APRÓX.'!B12,CVU!$B$29:$I$29,0),FALSE),IF($E$4="costa",VLOOKUP(A12,CVU!$B$54:$I$72,MATCH('COSTO APRÓX.'!B12,CVU!$B$54:$I$54,0),FALSE),IF($E$4="lima - callao",VLOOKUP(A12,CVU!$B$77:$I$95,MATCH('COSTO APRÓX.'!B12,CVU!$B$77:$I$77,0),FALSE))))))+AB12,AA12),0)</f>
        <v>0</v>
      </c>
      <c r="G12" s="24" t="str">
        <f>IFERROR("*"&amp;IF($E$4="sierra",VLOOKUP(E12,CVU!$B$7:$I$25,MATCH('COSTO APRÓX.'!B12,CVU!$B$7:$I$7,0),FALSE),IF($E$4="selva",VLOOKUP(E12,CVU!$B$29:$I$49,MATCH('COSTO APRÓX.'!B12,CVU!$B$29:$I$29,0),FALSE),IF($E$4="costa",VLOOKUP(E12,CVU!$B$54:$I$72,MATCH('COSTO APRÓX.'!B12,CVU!$B$54:$I$54,0),FALSE),IF($E$4="lima - callao",VLOOKUP(E12,CVU!$B$77:$I$95,MATCH('COSTO APRÓX.'!B12,CVU!$B$77:$I$77,0),FALSE))))),"")</f>
        <v/>
      </c>
      <c r="AA12" s="25">
        <f>IFERROR(IF($E$4="sierra",VLOOKUP(A12,CVU!$B$7:$I$25,MATCH('COSTO APRÓX.'!B12,CVU!$B$7:$I$7,0),FALSE),IF($E$4="selva",VLOOKUP(A12,CVU!$B$29:$I$49,MATCH('COSTO APRÓX.'!B12,CVU!$B$29:$I$29,0),FALSE),IF($E$4="costa",VLOOKUP(A12,CVU!$B$54:$I$72,MATCH('COSTO APRÓX.'!B12,CVU!$B$54:$I$54,0),FALSE),IF($E$4="lima - callao",VLOOKUP(A12,CVU!$B$77:$I$95,MATCH('COSTO APRÓX.'!B12,CVU!$B$77:$I$77,0),FALSE))))),0)</f>
        <v>0</v>
      </c>
      <c r="AB12" s="25">
        <f>AA12*5%</f>
        <v>0</v>
      </c>
    </row>
    <row r="13" spans="1:28" x14ac:dyDescent="0.25">
      <c r="A13" s="21" t="str">
        <f>IFERROR(VLOOKUP(E13,CVU!$E$187:$G$196,3,FALSE),"")</f>
        <v/>
      </c>
      <c r="B13" s="22" t="s">
        <v>4</v>
      </c>
      <c r="E13" s="68"/>
      <c r="F13" s="23">
        <f>IFERROR(IF($E$18&gt;4,(IF($E$4="sierra",VLOOKUP(A13,CVU!$B$7:$I$25,MATCH('COSTO APRÓX.'!B13,CVU!$B$7:$I$7,0),FALSE),IF($E$4="selva",VLOOKUP(A13,CVU!$B$29:$I$49,MATCH('COSTO APRÓX.'!B13,CVU!$B$29:$I$29,0),FALSE),IF($E$4="costa",VLOOKUP(A13,CVU!$B$54:$I$72,MATCH('COSTO APRÓX.'!B13,CVU!$B$54:$I$54,0),FALSE),IF($E$4="lima - callao",VLOOKUP(A13,CVU!$B$77:$I$95,MATCH('COSTO APRÓX.'!B13,CVU!$B$77:$I$77,0),FALSE))))))+AB13,AA13),0)</f>
        <v>0</v>
      </c>
      <c r="G13" s="24" t="str">
        <f>IFERROR("*"&amp;IF($E$4="sierra",VLOOKUP(E13,CVU!$B$7:$I$25,MATCH('COSTO APRÓX.'!B13,CVU!$B$7:$I$7,0),FALSE),IF($E$4="selva",VLOOKUP(E13,CVU!$B$29:$I$49,MATCH('COSTO APRÓX.'!B13,CVU!$B$29:$I$29,0),FALSE),IF($E$4="costa",VLOOKUP(E13,CVU!$B$54:$I$72,MATCH('COSTO APRÓX.'!B13,CVU!$B$54:$I$54,0),FALSE),IF($E$4="lima - callao",VLOOKUP(E13,CVU!$B$77:$I$95,MATCH('COSTO APRÓX.'!B13,CVU!$B$77:$I$77,0),FALSE))))),"")</f>
        <v/>
      </c>
      <c r="AA13" s="25">
        <f>IFERROR(IF($E$4="sierra",VLOOKUP(A13,CVU!$B$7:$I$25,MATCH('COSTO APRÓX.'!B13,CVU!$B$7:$I$7,0),FALSE),IF($E$4="selva",VLOOKUP(A13,CVU!$B$29:$I$49,MATCH('COSTO APRÓX.'!B13,CVU!$B$29:$I$29,0),FALSE),IF($E$4="costa",VLOOKUP(A13,CVU!$B$54:$I$72,MATCH('COSTO APRÓX.'!B13,CVU!$B$54:$I$54,0),FALSE),IF($E$4="lima - callao",VLOOKUP(A13,CVU!$B$77:$I$95,MATCH('COSTO APRÓX.'!B13,CVU!$B$77:$I$77,0),FALSE))))),0)</f>
        <v>0</v>
      </c>
      <c r="AB13" s="25">
        <f>AA13*5%</f>
        <v>0</v>
      </c>
    </row>
    <row r="14" spans="1:28" x14ac:dyDescent="0.25">
      <c r="A14" s="26"/>
      <c r="B14" s="61" t="s">
        <v>94</v>
      </c>
      <c r="C14" s="62"/>
      <c r="D14" s="62"/>
      <c r="E14" s="63" t="s">
        <v>12</v>
      </c>
      <c r="F14" s="64" t="s">
        <v>127</v>
      </c>
      <c r="G14" s="27"/>
      <c r="AA14" s="25"/>
      <c r="AB14" s="25"/>
    </row>
    <row r="15" spans="1:28" ht="15.75" thickBot="1" x14ac:dyDescent="0.3">
      <c r="A15" s="21" t="str">
        <f>IFERROR(VLOOKUP(E15,CVU!$E$187:$G$196,3,FALSE),"")</f>
        <v/>
      </c>
      <c r="B15" s="22" t="s">
        <v>95</v>
      </c>
      <c r="E15" s="68"/>
      <c r="F15" s="28">
        <f>IFERROR(IF($E$18&gt;4,(IF($E$4="sierra",VLOOKUP(A15,CVU!$B$7:$I$25,MATCH('COSTO APRÓX.'!B15,CVU!$B$7:$I$7,0),FALSE),IF($E$4="selva",VLOOKUP(A15,CVU!$B$29:$I$49,MATCH('COSTO APRÓX.'!B15,CVU!$B$29:$I$29,0),FALSE),IF($E$4="costa",VLOOKUP(A15,CVU!$B$54:$I$72,MATCH('COSTO APRÓX.'!B15,CVU!$B$54:$I$54,0),FALSE),IF($E$4="lima - callao",VLOOKUP(A15,CVU!$B$77:$I$95,MATCH('COSTO APRÓX.'!B15,CVU!$B$77:$I$77,0),FALSE))))))+AB15,AA15),0)</f>
        <v>0</v>
      </c>
      <c r="G15" s="24" t="str">
        <f>IFERROR("*"&amp;IF($E$4="sierra",VLOOKUP(E15,CVU!$B$7:$I$25,MATCH('COSTO APRÓX.'!B15,CVU!$B$7:$I$7,0),FALSE),IF($E$4="selva",VLOOKUP(E15,CVU!$B$29:$I$49,MATCH('COSTO APRÓX.'!B15,CVU!$B$29:$I$29,0),FALSE),IF($E$4="costa",VLOOKUP(E15,CVU!$B$54:$I$72,MATCH('COSTO APRÓX.'!B15,CVU!$B$54:$I$54,0),FALSE),IF($E$4="lima - callao",VLOOKUP(E15,CVU!$B$77:$I$95,MATCH('COSTO APRÓX.'!B15,CVU!$B$77:$I$77,0),FALSE))))),"")</f>
        <v/>
      </c>
      <c r="AA15" s="25">
        <f>IFERROR(IF($E$4="sierra",VLOOKUP(A15,CVU!$B$7:$I$25,MATCH('COSTO APRÓX.'!B15,CVU!$B$7:$I$7,0),FALSE),IF($E$4="selva",VLOOKUP(A15,CVU!$B$29:$I$49,MATCH('COSTO APRÓX.'!B15,CVU!$B$29:$I$29,0),FALSE),IF($E$4="costa",VLOOKUP(A15,CVU!$B$54:$I$72,MATCH('COSTO APRÓX.'!B15,CVU!$B$54:$I$54,0),FALSE),IF($E$4="lima - callao",VLOOKUP(A15,CVU!$B$77:$I$95,MATCH('COSTO APRÓX.'!B15,CVU!$B$77:$I$77,0),FALSE))))),0)</f>
        <v>0</v>
      </c>
      <c r="AB15" s="25">
        <f>AA15*5%</f>
        <v>0</v>
      </c>
    </row>
    <row r="16" spans="1:28" x14ac:dyDescent="0.25">
      <c r="B16" s="22"/>
      <c r="F16" s="23">
        <f>SUM(F7:F15)</f>
        <v>0</v>
      </c>
      <c r="G16" s="30" t="s">
        <v>134</v>
      </c>
    </row>
    <row r="18" spans="2:15" x14ac:dyDescent="0.25">
      <c r="B18" s="65" t="s">
        <v>10</v>
      </c>
      <c r="C18" s="65"/>
      <c r="D18" s="65"/>
      <c r="E18" s="67"/>
      <c r="O18" s="45"/>
    </row>
    <row r="19" spans="2:15" x14ac:dyDescent="0.25">
      <c r="B19" s="65" t="s">
        <v>132</v>
      </c>
      <c r="C19" s="65"/>
      <c r="D19" s="65"/>
      <c r="E19" s="67"/>
      <c r="F19" s="32" t="s">
        <v>127</v>
      </c>
    </row>
    <row r="20" spans="2:15" x14ac:dyDescent="0.25">
      <c r="B20" s="65" t="s">
        <v>137</v>
      </c>
      <c r="C20" s="65"/>
      <c r="D20" s="65"/>
      <c r="E20" s="70">
        <f>E19*30%</f>
        <v>0</v>
      </c>
      <c r="F20" s="32" t="s">
        <v>127</v>
      </c>
    </row>
    <row r="21" spans="2:15" x14ac:dyDescent="0.25">
      <c r="B21" s="65" t="s">
        <v>133</v>
      </c>
      <c r="C21" s="65"/>
      <c r="D21" s="65"/>
      <c r="E21" s="69">
        <f>+(E19-E20)*E18</f>
        <v>0</v>
      </c>
      <c r="F21" s="32" t="s">
        <v>127</v>
      </c>
    </row>
    <row r="23" spans="2:15" x14ac:dyDescent="0.25">
      <c r="B23" s="51" t="s">
        <v>11</v>
      </c>
      <c r="C23" s="51"/>
      <c r="D23" s="51"/>
      <c r="E23" s="33">
        <f>IFERROR(E21*F16,0)</f>
        <v>0</v>
      </c>
      <c r="F23" s="34"/>
    </row>
    <row r="24" spans="2:15" x14ac:dyDescent="0.25">
      <c r="B24" s="50" t="s">
        <v>135</v>
      </c>
      <c r="C24" s="50"/>
      <c r="D24" s="50"/>
      <c r="E24" s="35">
        <f>E23+E23*F24</f>
        <v>0</v>
      </c>
      <c r="F24" s="36">
        <v>-0.25</v>
      </c>
    </row>
    <row r="25" spans="2:15" x14ac:dyDescent="0.25">
      <c r="B25" s="49" t="s">
        <v>136</v>
      </c>
      <c r="C25" s="49"/>
      <c r="D25" s="49"/>
      <c r="E25" s="37">
        <f>E23+E23*F25</f>
        <v>0</v>
      </c>
      <c r="F25" s="36">
        <v>0.75</v>
      </c>
    </row>
  </sheetData>
  <sheetProtection algorithmName="SHA-512" hashValue="C9lhaoEuRxJQMbXu9JN/T2I7u+M62koK4hVYYG1r+fJOO/qgxuG8wrLDK+woX4dCZzkQYMVNB0eKxksN6dCnPQ==" saltValue="JWU88NJBlGdc/egW7wt2jQ==" spinCount="100000" sheet="1" objects="1" scenarios="1"/>
  <mergeCells count="8">
    <mergeCell ref="B25:D25"/>
    <mergeCell ref="B24:D24"/>
    <mergeCell ref="B23:D23"/>
    <mergeCell ref="B4:D4"/>
    <mergeCell ref="B21:D21"/>
    <mergeCell ref="B20:D20"/>
    <mergeCell ref="B19:D19"/>
    <mergeCell ref="B18:D18"/>
  </mergeCells>
  <conditionalFormatting sqref="E4">
    <cfRule type="containsText" dxfId="12" priority="10" operator="containsText" text="LIMA - CALLAO">
      <formula>NOT(ISERROR(SEARCH("LIMA - CALLAO",E4)))</formula>
    </cfRule>
    <cfRule type="containsText" dxfId="11" priority="11" operator="containsText" text="COSTA">
      <formula>NOT(ISERROR(SEARCH("COSTA",E4)))</formula>
    </cfRule>
    <cfRule type="containsText" dxfId="10" priority="12" operator="containsText" text="SELVA">
      <formula>NOT(ISERROR(SEARCH("SELVA",E4)))</formula>
    </cfRule>
    <cfRule type="containsText" dxfId="9" priority="13" operator="containsText" text="SIERRA">
      <formula>NOT(ISERROR(SEARCH("SIERRA",E4)))</formula>
    </cfRule>
  </conditionalFormatting>
  <conditionalFormatting sqref="E20:E21">
    <cfRule type="cellIs" dxfId="8" priority="9" operator="equal">
      <formula>0</formula>
    </cfRule>
  </conditionalFormatting>
  <conditionalFormatting sqref="G7">
    <cfRule type="containsText" dxfId="7" priority="8" operator="containsText" text="*FALSO">
      <formula>NOT(ISERROR(SEARCH("*FALSO",G7)))</formula>
    </cfRule>
  </conditionalFormatting>
  <conditionalFormatting sqref="G8">
    <cfRule type="containsText" dxfId="6" priority="7" operator="containsText" text="*FALSO">
      <formula>NOT(ISERROR(SEARCH("*FALSO",G8)))</formula>
    </cfRule>
  </conditionalFormatting>
  <conditionalFormatting sqref="G10">
    <cfRule type="containsText" dxfId="5" priority="6" operator="containsText" text="*FALSO">
      <formula>NOT(ISERROR(SEARCH("*FALSO",G10)))</formula>
    </cfRule>
  </conditionalFormatting>
  <conditionalFormatting sqref="G11">
    <cfRule type="containsText" dxfId="4" priority="5" operator="containsText" text="*FALSO">
      <formula>NOT(ISERROR(SEARCH("*FALSO",G11)))</formula>
    </cfRule>
  </conditionalFormatting>
  <conditionalFormatting sqref="G12">
    <cfRule type="containsText" dxfId="3" priority="4" operator="containsText" text="*FALSO">
      <formula>NOT(ISERROR(SEARCH("*FALSO",G12)))</formula>
    </cfRule>
  </conditionalFormatting>
  <conditionalFormatting sqref="G13">
    <cfRule type="containsText" dxfId="2" priority="3" operator="containsText" text="*FALSO">
      <formula>NOT(ISERROR(SEARCH("*FALSO",G13)))</formula>
    </cfRule>
  </conditionalFormatting>
  <conditionalFormatting sqref="G15">
    <cfRule type="containsText" dxfId="1" priority="2" operator="containsText" text="*FALSO">
      <formula>NOT(ISERROR(SEARCH("*FALSO",G15)))</formula>
    </cfRule>
  </conditionalFormatting>
  <conditionalFormatting sqref="F7:F8 F10:F13 F15">
    <cfRule type="containsText" dxfId="0" priority="1" operator="containsText" text="FALSO">
      <formula>NOT(ISERROR(SEARCH("FALSO",F7)))</formula>
    </cfRule>
  </conditionalFormatting>
  <pageMargins left="0.7" right="0.7" top="0.75" bottom="0.75" header="0.3" footer="0.3"/>
  <pageSetup paperSize="0" orientation="portrait" horizontalDpi="0" verticalDpi="0" copies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CD1A926-BF8A-4E32-B006-09958617AD6E}">
          <x14:formula1>
            <xm:f>CVU!$C$186:$F$186</xm:f>
          </x14:formula1>
          <xm:sqref>E4</xm:sqref>
        </x14:dataValidation>
        <x14:dataValidation type="list" allowBlank="1" showInputMessage="1" showErrorMessage="1" xr:uid="{946A4AA3-383E-44DF-88A5-4DD98FCE1E07}">
          <x14:formula1>
            <xm:f>IF($F$4=1,CVU!$E$187:$E$196,IF($F$4=2,CVU!$D$187:$D$196))</xm:f>
          </x14:formula1>
          <xm:sqref>E7:E8 E15 E10:E13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F591-C528-4BDA-8132-62F4A34E4062}">
  <dimension ref="A1:J199"/>
  <sheetViews>
    <sheetView showGridLines="0" showRowColHeaders="0" workbookViewId="0">
      <selection activeCell="B3" sqref="B3"/>
    </sheetView>
  </sheetViews>
  <sheetFormatPr baseColWidth="10" defaultColWidth="11.7109375" defaultRowHeight="16.5" x14ac:dyDescent="0.3"/>
  <cols>
    <col min="1" max="1" width="5.7109375" style="1" customWidth="1"/>
    <col min="2" max="2" width="10.7109375" style="6" customWidth="1"/>
    <col min="3" max="9" width="18.7109375" style="1" customWidth="1"/>
    <col min="10" max="10" width="5.7109375" style="1" customWidth="1"/>
    <col min="11" max="16384" width="11.7109375" style="1"/>
  </cols>
  <sheetData>
    <row r="1" spans="1:10" x14ac:dyDescent="0.3">
      <c r="A1" s="39" t="s">
        <v>138</v>
      </c>
    </row>
    <row r="3" spans="1:10" x14ac:dyDescent="0.3">
      <c r="B3" s="46" t="s">
        <v>139</v>
      </c>
      <c r="C3" s="47" t="s">
        <v>140</v>
      </c>
      <c r="F3" s="48" t="s">
        <v>141</v>
      </c>
    </row>
    <row r="5" spans="1:10" x14ac:dyDescent="0.3">
      <c r="B5" s="56" t="s">
        <v>91</v>
      </c>
      <c r="C5" s="56"/>
      <c r="D5" s="56"/>
      <c r="E5" s="56"/>
      <c r="F5" s="56"/>
      <c r="G5" s="56"/>
      <c r="H5" s="56"/>
      <c r="I5" s="57"/>
    </row>
    <row r="6" spans="1:10" s="2" customFormat="1" ht="16.5" customHeight="1" x14ac:dyDescent="0.3">
      <c r="B6" s="7">
        <v>1</v>
      </c>
      <c r="C6" s="53" t="s">
        <v>21</v>
      </c>
      <c r="D6" s="53"/>
      <c r="E6" s="53" t="s">
        <v>20</v>
      </c>
      <c r="F6" s="53"/>
      <c r="G6" s="53"/>
      <c r="H6" s="54"/>
      <c r="I6" s="8" t="s">
        <v>94</v>
      </c>
    </row>
    <row r="7" spans="1:10" s="4" customFormat="1" ht="25.5" customHeight="1" x14ac:dyDescent="0.25"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9" t="s">
        <v>131</v>
      </c>
      <c r="H7" s="10" t="s">
        <v>17</v>
      </c>
      <c r="I7" s="11" t="s">
        <v>129</v>
      </c>
      <c r="J7" s="3"/>
    </row>
    <row r="8" spans="1:10" ht="140.1" customHeight="1" x14ac:dyDescent="0.3">
      <c r="B8" s="12" t="s">
        <v>18</v>
      </c>
      <c r="C8" s="13" t="s">
        <v>89</v>
      </c>
      <c r="D8" s="13" t="s">
        <v>24</v>
      </c>
      <c r="E8" s="13" t="s">
        <v>23</v>
      </c>
      <c r="F8" s="13" t="s">
        <v>19</v>
      </c>
      <c r="G8" s="13" t="s">
        <v>22</v>
      </c>
      <c r="H8" s="13" t="s">
        <v>25</v>
      </c>
      <c r="I8" s="18" t="s">
        <v>26</v>
      </c>
      <c r="J8" s="5" t="s">
        <v>27</v>
      </c>
    </row>
    <row r="9" spans="1:10" x14ac:dyDescent="0.3">
      <c r="B9" s="14" t="s">
        <v>28</v>
      </c>
      <c r="C9" s="17">
        <v>749.53</v>
      </c>
      <c r="D9" s="15">
        <v>389.73</v>
      </c>
      <c r="E9" s="15">
        <v>276.52999999999997</v>
      </c>
      <c r="F9" s="15">
        <v>295.82</v>
      </c>
      <c r="G9" s="15">
        <v>373.29</v>
      </c>
      <c r="H9" s="15">
        <v>132.4</v>
      </c>
      <c r="I9" s="15">
        <v>471.78</v>
      </c>
      <c r="J9" s="5" t="s">
        <v>27</v>
      </c>
    </row>
    <row r="10" spans="1:10" ht="90" customHeight="1" x14ac:dyDescent="0.3">
      <c r="B10" s="16" t="s">
        <v>29</v>
      </c>
      <c r="C10" s="13" t="s">
        <v>31</v>
      </c>
      <c r="D10" s="13" t="s">
        <v>32</v>
      </c>
      <c r="E10" s="13" t="s">
        <v>33</v>
      </c>
      <c r="F10" s="13" t="s">
        <v>34</v>
      </c>
      <c r="G10" s="13" t="s">
        <v>35</v>
      </c>
      <c r="H10" s="13" t="s">
        <v>36</v>
      </c>
      <c r="I10" s="13" t="s">
        <v>37</v>
      </c>
      <c r="J10" s="5" t="s">
        <v>27</v>
      </c>
    </row>
    <row r="11" spans="1:10" x14ac:dyDescent="0.3">
      <c r="B11" s="14" t="s">
        <v>30</v>
      </c>
      <c r="C11" s="17">
        <v>445.92</v>
      </c>
      <c r="D11" s="15">
        <v>267.95</v>
      </c>
      <c r="E11" s="15">
        <v>230.59</v>
      </c>
      <c r="F11" s="15">
        <v>261.77999999999997</v>
      </c>
      <c r="G11" s="15">
        <v>298.14999999999998</v>
      </c>
      <c r="H11" s="15">
        <v>94.57</v>
      </c>
      <c r="I11" s="15">
        <v>277.49</v>
      </c>
      <c r="J11" s="5" t="s">
        <v>27</v>
      </c>
    </row>
    <row r="12" spans="1:10" ht="99.95" customHeight="1" x14ac:dyDescent="0.3">
      <c r="B12" s="16" t="s">
        <v>5</v>
      </c>
      <c r="C12" s="13" t="s">
        <v>90</v>
      </c>
      <c r="D12" s="13" t="s">
        <v>39</v>
      </c>
      <c r="E12" s="13" t="s">
        <v>40</v>
      </c>
      <c r="F12" s="13" t="s">
        <v>41</v>
      </c>
      <c r="G12" s="13" t="s">
        <v>42</v>
      </c>
      <c r="H12" s="13" t="s">
        <v>43</v>
      </c>
      <c r="I12" s="13" t="s">
        <v>44</v>
      </c>
      <c r="J12" s="5" t="s">
        <v>27</v>
      </c>
    </row>
    <row r="13" spans="1:10" x14ac:dyDescent="0.3">
      <c r="B13" s="14" t="s">
        <v>38</v>
      </c>
      <c r="C13" s="17">
        <v>323.52999999999997</v>
      </c>
      <c r="D13" s="15">
        <v>187.5</v>
      </c>
      <c r="E13" s="15">
        <v>149.22</v>
      </c>
      <c r="F13" s="15">
        <v>191</v>
      </c>
      <c r="G13" s="15">
        <v>246.76</v>
      </c>
      <c r="H13" s="15">
        <v>61.75</v>
      </c>
      <c r="I13" s="15">
        <v>206.48</v>
      </c>
      <c r="J13" s="5" t="s">
        <v>27</v>
      </c>
    </row>
    <row r="14" spans="1:10" ht="69.95" customHeight="1" x14ac:dyDescent="0.3">
      <c r="B14" s="16" t="s">
        <v>6</v>
      </c>
      <c r="C14" s="13" t="s">
        <v>46</v>
      </c>
      <c r="D14" s="13" t="s">
        <v>47</v>
      </c>
      <c r="E14" s="13" t="s">
        <v>48</v>
      </c>
      <c r="F14" s="13" t="s">
        <v>49</v>
      </c>
      <c r="G14" s="13" t="s">
        <v>50</v>
      </c>
      <c r="H14" s="13" t="s">
        <v>51</v>
      </c>
      <c r="I14" s="13" t="s">
        <v>52</v>
      </c>
      <c r="J14" s="5" t="s">
        <v>27</v>
      </c>
    </row>
    <row r="15" spans="1:10" x14ac:dyDescent="0.3">
      <c r="B15" s="14" t="s">
        <v>45</v>
      </c>
      <c r="C15" s="17">
        <v>298.83</v>
      </c>
      <c r="D15" s="15">
        <v>141.9</v>
      </c>
      <c r="E15" s="15">
        <v>122.35</v>
      </c>
      <c r="F15" s="15">
        <v>112.03</v>
      </c>
      <c r="G15" s="15">
        <v>188.75</v>
      </c>
      <c r="H15" s="15">
        <v>37.78</v>
      </c>
      <c r="I15" s="15">
        <v>117</v>
      </c>
      <c r="J15" s="5" t="s">
        <v>27</v>
      </c>
    </row>
    <row r="16" spans="1:10" ht="80.099999999999994" customHeight="1" x14ac:dyDescent="0.3">
      <c r="B16" s="16" t="s">
        <v>9</v>
      </c>
      <c r="C16" s="13" t="s">
        <v>54</v>
      </c>
      <c r="D16" s="13" t="s">
        <v>55</v>
      </c>
      <c r="E16" s="13" t="s">
        <v>56</v>
      </c>
      <c r="F16" s="13" t="s">
        <v>57</v>
      </c>
      <c r="G16" s="13" t="s">
        <v>58</v>
      </c>
      <c r="H16" s="13" t="s">
        <v>59</v>
      </c>
      <c r="I16" s="13" t="s">
        <v>60</v>
      </c>
      <c r="J16" s="5" t="s">
        <v>27</v>
      </c>
    </row>
    <row r="17" spans="2:10" x14ac:dyDescent="0.3">
      <c r="B17" s="14" t="s">
        <v>53</v>
      </c>
      <c r="C17" s="17">
        <v>234.59</v>
      </c>
      <c r="D17" s="15">
        <v>58.27</v>
      </c>
      <c r="E17" s="15">
        <v>101.19</v>
      </c>
      <c r="F17" s="15">
        <v>85.57</v>
      </c>
      <c r="G17" s="15">
        <v>157.03</v>
      </c>
      <c r="H17" s="15">
        <v>18.52</v>
      </c>
      <c r="I17" s="15">
        <v>65.11</v>
      </c>
      <c r="J17" s="5" t="s">
        <v>27</v>
      </c>
    </row>
    <row r="18" spans="2:10" ht="129.94999999999999" customHeight="1" x14ac:dyDescent="0.3">
      <c r="B18" s="16" t="s">
        <v>8</v>
      </c>
      <c r="C18" s="13" t="s">
        <v>62</v>
      </c>
      <c r="D18" s="13" t="s">
        <v>63</v>
      </c>
      <c r="E18" s="13" t="s">
        <v>64</v>
      </c>
      <c r="F18" s="13" t="s">
        <v>65</v>
      </c>
      <c r="G18" s="13" t="s">
        <v>66</v>
      </c>
      <c r="H18" s="13" t="s">
        <v>67</v>
      </c>
      <c r="I18" s="13" t="s">
        <v>68</v>
      </c>
      <c r="J18" s="5" t="s">
        <v>27</v>
      </c>
    </row>
    <row r="19" spans="2:10" x14ac:dyDescent="0.3">
      <c r="B19" s="14" t="s">
        <v>61</v>
      </c>
      <c r="C19" s="17">
        <v>146.29</v>
      </c>
      <c r="D19" s="15">
        <v>46.56</v>
      </c>
      <c r="E19" s="15">
        <v>82.64</v>
      </c>
      <c r="F19" s="15">
        <v>66.180000000000007</v>
      </c>
      <c r="G19" s="15">
        <v>93.63</v>
      </c>
      <c r="H19" s="15">
        <v>15.74</v>
      </c>
      <c r="I19" s="15">
        <v>42.32</v>
      </c>
      <c r="J19" s="5" t="s">
        <v>27</v>
      </c>
    </row>
    <row r="20" spans="2:10" ht="69.95" customHeight="1" x14ac:dyDescent="0.3">
      <c r="B20" s="16" t="s">
        <v>7</v>
      </c>
      <c r="C20" s="13" t="s">
        <v>70</v>
      </c>
      <c r="D20" s="13" t="s">
        <v>71</v>
      </c>
      <c r="E20" s="13" t="s">
        <v>72</v>
      </c>
      <c r="F20" s="13" t="s">
        <v>73</v>
      </c>
      <c r="G20" s="13" t="s">
        <v>74</v>
      </c>
      <c r="H20" s="13" t="s">
        <v>75</v>
      </c>
      <c r="I20" s="13" t="s">
        <v>76</v>
      </c>
      <c r="J20" s="5" t="s">
        <v>27</v>
      </c>
    </row>
    <row r="21" spans="2:10" x14ac:dyDescent="0.3">
      <c r="B21" s="14" t="s">
        <v>69</v>
      </c>
      <c r="C21" s="17">
        <v>0</v>
      </c>
      <c r="D21" s="15">
        <v>0</v>
      </c>
      <c r="E21" s="15">
        <v>61.81</v>
      </c>
      <c r="F21" s="15">
        <v>38.979999999999997</v>
      </c>
      <c r="G21" s="15">
        <v>69.56</v>
      </c>
      <c r="H21" s="15">
        <v>10.82</v>
      </c>
      <c r="I21" s="15">
        <v>24.93</v>
      </c>
      <c r="J21" s="5" t="s">
        <v>27</v>
      </c>
    </row>
    <row r="22" spans="2:10" ht="50.1" customHeight="1" x14ac:dyDescent="0.3">
      <c r="B22" s="16" t="s">
        <v>77</v>
      </c>
      <c r="C22" s="13" t="s">
        <v>27</v>
      </c>
      <c r="D22" s="13" t="s">
        <v>27</v>
      </c>
      <c r="E22" s="13" t="s">
        <v>81</v>
      </c>
      <c r="F22" s="13" t="s">
        <v>82</v>
      </c>
      <c r="G22" s="13" t="s">
        <v>83</v>
      </c>
      <c r="H22" s="13" t="s">
        <v>84</v>
      </c>
      <c r="I22" s="13" t="s">
        <v>85</v>
      </c>
      <c r="J22" s="5" t="s">
        <v>27</v>
      </c>
    </row>
    <row r="23" spans="2:10" x14ac:dyDescent="0.3">
      <c r="B23" s="14" t="s">
        <v>78</v>
      </c>
      <c r="C23" s="17">
        <v>0</v>
      </c>
      <c r="D23" s="15">
        <v>0</v>
      </c>
      <c r="E23" s="15">
        <v>33.39</v>
      </c>
      <c r="F23" s="15">
        <v>19.5</v>
      </c>
      <c r="G23" s="15">
        <v>27.83</v>
      </c>
      <c r="H23" s="15">
        <v>0</v>
      </c>
      <c r="I23" s="15">
        <v>0</v>
      </c>
      <c r="J23" s="5" t="s">
        <v>27</v>
      </c>
    </row>
    <row r="24" spans="2:10" ht="50.1" customHeight="1" x14ac:dyDescent="0.3">
      <c r="B24" s="16" t="s">
        <v>79</v>
      </c>
      <c r="C24" s="13" t="s">
        <v>27</v>
      </c>
      <c r="D24" s="13" t="s">
        <v>27</v>
      </c>
      <c r="E24" s="13" t="s">
        <v>86</v>
      </c>
      <c r="F24" s="13" t="s">
        <v>87</v>
      </c>
      <c r="G24" s="13" t="s">
        <v>88</v>
      </c>
      <c r="H24" s="13" t="s">
        <v>27</v>
      </c>
      <c r="I24" s="13" t="s">
        <v>27</v>
      </c>
      <c r="J24" s="5" t="s">
        <v>27</v>
      </c>
    </row>
    <row r="25" spans="2:10" x14ac:dyDescent="0.3">
      <c r="B25" s="14" t="s">
        <v>80</v>
      </c>
      <c r="C25" s="17">
        <v>0</v>
      </c>
      <c r="D25" s="15">
        <v>0</v>
      </c>
      <c r="E25" s="15">
        <v>7.34</v>
      </c>
      <c r="F25" s="15">
        <v>0</v>
      </c>
      <c r="G25" s="15">
        <v>0</v>
      </c>
      <c r="H25" s="15">
        <v>0</v>
      </c>
      <c r="I25" s="15">
        <v>0</v>
      </c>
      <c r="J25" s="5" t="s">
        <v>27</v>
      </c>
    </row>
    <row r="27" spans="2:10" x14ac:dyDescent="0.3">
      <c r="B27" s="58" t="s">
        <v>92</v>
      </c>
      <c r="C27" s="58"/>
      <c r="D27" s="58"/>
      <c r="E27" s="58"/>
      <c r="F27" s="58"/>
      <c r="G27" s="58"/>
      <c r="H27" s="58"/>
      <c r="I27" s="58"/>
    </row>
    <row r="28" spans="2:10" x14ac:dyDescent="0.3">
      <c r="B28" s="7">
        <v>2</v>
      </c>
      <c r="C28" s="53" t="s">
        <v>21</v>
      </c>
      <c r="D28" s="53"/>
      <c r="E28" s="53" t="s">
        <v>20</v>
      </c>
      <c r="F28" s="53"/>
      <c r="G28" s="53"/>
      <c r="H28" s="54"/>
      <c r="I28" s="8" t="s">
        <v>94</v>
      </c>
      <c r="J28" s="2"/>
    </row>
    <row r="29" spans="2:10" ht="25.5" x14ac:dyDescent="0.3">
      <c r="B29" s="9" t="s">
        <v>12</v>
      </c>
      <c r="C29" s="9" t="s">
        <v>13</v>
      </c>
      <c r="D29" s="9" t="s">
        <v>14</v>
      </c>
      <c r="E29" s="9" t="s">
        <v>15</v>
      </c>
      <c r="F29" s="9" t="s">
        <v>16</v>
      </c>
      <c r="G29" s="9" t="s">
        <v>131</v>
      </c>
      <c r="H29" s="10" t="s">
        <v>17</v>
      </c>
      <c r="I29" s="11" t="s">
        <v>129</v>
      </c>
      <c r="J29" s="3"/>
    </row>
    <row r="30" spans="2:10" ht="140.1" customHeight="1" x14ac:dyDescent="0.3">
      <c r="B30" s="12" t="s">
        <v>18</v>
      </c>
      <c r="C30" s="13" t="s">
        <v>89</v>
      </c>
      <c r="D30" s="13" t="s">
        <v>112</v>
      </c>
      <c r="E30" s="13" t="s">
        <v>23</v>
      </c>
      <c r="F30" s="13" t="s">
        <v>19</v>
      </c>
      <c r="G30" s="13" t="s">
        <v>22</v>
      </c>
      <c r="H30" s="13" t="s">
        <v>113</v>
      </c>
      <c r="I30" s="13" t="s">
        <v>26</v>
      </c>
      <c r="J30" s="5" t="s">
        <v>27</v>
      </c>
    </row>
    <row r="31" spans="2:10" x14ac:dyDescent="0.3">
      <c r="B31" s="14" t="s">
        <v>28</v>
      </c>
      <c r="C31" s="15">
        <v>785.11</v>
      </c>
      <c r="D31" s="15">
        <v>402.07</v>
      </c>
      <c r="E31" s="15">
        <v>490.1</v>
      </c>
      <c r="F31" s="15">
        <v>332.59</v>
      </c>
      <c r="G31" s="15">
        <v>394.37</v>
      </c>
      <c r="H31" s="15">
        <v>143.9</v>
      </c>
      <c r="I31" s="15">
        <v>486.4</v>
      </c>
      <c r="J31" s="5" t="s">
        <v>27</v>
      </c>
    </row>
    <row r="32" spans="2:10" ht="90" customHeight="1" x14ac:dyDescent="0.3">
      <c r="B32" s="16" t="s">
        <v>29</v>
      </c>
      <c r="C32" s="13" t="s">
        <v>31</v>
      </c>
      <c r="D32" s="13" t="s">
        <v>32</v>
      </c>
      <c r="E32" s="13" t="s">
        <v>33</v>
      </c>
      <c r="F32" s="13" t="s">
        <v>34</v>
      </c>
      <c r="G32" s="13" t="s">
        <v>35</v>
      </c>
      <c r="H32" s="13" t="s">
        <v>115</v>
      </c>
      <c r="I32" s="13" t="s">
        <v>37</v>
      </c>
      <c r="J32" s="5" t="s">
        <v>27</v>
      </c>
    </row>
    <row r="33" spans="2:10" x14ac:dyDescent="0.3">
      <c r="B33" s="14" t="s">
        <v>30</v>
      </c>
      <c r="C33" s="15">
        <v>535.66</v>
      </c>
      <c r="D33" s="15">
        <v>284.02</v>
      </c>
      <c r="E33" s="15">
        <v>234.88</v>
      </c>
      <c r="F33" s="15">
        <v>263.81</v>
      </c>
      <c r="G33" s="15">
        <v>271.82</v>
      </c>
      <c r="H33" s="15">
        <v>102.26</v>
      </c>
      <c r="I33" s="15">
        <v>291.38</v>
      </c>
      <c r="J33" s="5" t="s">
        <v>27</v>
      </c>
    </row>
    <row r="34" spans="2:10" ht="99.95" customHeight="1" x14ac:dyDescent="0.3">
      <c r="B34" s="16" t="s">
        <v>5</v>
      </c>
      <c r="C34" s="13" t="s">
        <v>90</v>
      </c>
      <c r="D34" s="13" t="s">
        <v>39</v>
      </c>
      <c r="E34" s="13" t="s">
        <v>40</v>
      </c>
      <c r="F34" s="13" t="s">
        <v>41</v>
      </c>
      <c r="G34" s="13" t="s">
        <v>42</v>
      </c>
      <c r="H34" s="13" t="s">
        <v>114</v>
      </c>
      <c r="I34" s="13" t="s">
        <v>44</v>
      </c>
      <c r="J34" s="5" t="s">
        <v>27</v>
      </c>
    </row>
    <row r="35" spans="2:10" x14ac:dyDescent="0.3">
      <c r="B35" s="14" t="s">
        <v>38</v>
      </c>
      <c r="C35" s="15">
        <v>395.66</v>
      </c>
      <c r="D35" s="15">
        <v>214.29</v>
      </c>
      <c r="E35" s="15">
        <v>154.13</v>
      </c>
      <c r="F35" s="15">
        <v>200.99</v>
      </c>
      <c r="G35" s="15">
        <v>231.87</v>
      </c>
      <c r="H35" s="15">
        <v>72.150000000000006</v>
      </c>
      <c r="I35" s="15">
        <v>212.44</v>
      </c>
      <c r="J35" s="5" t="s">
        <v>27</v>
      </c>
    </row>
    <row r="36" spans="2:10" ht="63.75" x14ac:dyDescent="0.3">
      <c r="B36" s="16" t="s">
        <v>6</v>
      </c>
      <c r="C36" s="13" t="s">
        <v>107</v>
      </c>
      <c r="D36" s="13" t="s">
        <v>106</v>
      </c>
      <c r="E36" s="13" t="s">
        <v>48</v>
      </c>
      <c r="F36" s="13" t="s">
        <v>49</v>
      </c>
      <c r="G36" s="13" t="s">
        <v>50</v>
      </c>
      <c r="H36" s="13" t="s">
        <v>105</v>
      </c>
      <c r="I36" s="13" t="s">
        <v>52</v>
      </c>
      <c r="J36" s="5" t="s">
        <v>27</v>
      </c>
    </row>
    <row r="37" spans="2:10" x14ac:dyDescent="0.3">
      <c r="B37" s="14" t="s">
        <v>45</v>
      </c>
      <c r="C37" s="15">
        <v>305.92</v>
      </c>
      <c r="D37" s="15">
        <v>186.82</v>
      </c>
      <c r="E37" s="15">
        <v>130.66999999999999</v>
      </c>
      <c r="F37" s="15">
        <v>134.72</v>
      </c>
      <c r="G37" s="15">
        <v>167.56</v>
      </c>
      <c r="H37" s="15">
        <v>48.92</v>
      </c>
      <c r="I37" s="15">
        <v>118.14</v>
      </c>
      <c r="J37" s="5" t="s">
        <v>27</v>
      </c>
    </row>
    <row r="38" spans="2:10" ht="99.95" customHeight="1" x14ac:dyDescent="0.3">
      <c r="B38" s="16" t="s">
        <v>9</v>
      </c>
      <c r="C38" s="13" t="s">
        <v>102</v>
      </c>
      <c r="D38" s="13" t="s">
        <v>103</v>
      </c>
      <c r="E38" s="13" t="s">
        <v>56</v>
      </c>
      <c r="F38" s="13" t="s">
        <v>104</v>
      </c>
      <c r="G38" s="13" t="s">
        <v>58</v>
      </c>
      <c r="H38" s="13" t="s">
        <v>59</v>
      </c>
      <c r="I38" s="13" t="s">
        <v>60</v>
      </c>
      <c r="J38" s="5" t="s">
        <v>27</v>
      </c>
    </row>
    <row r="39" spans="2:10" x14ac:dyDescent="0.3">
      <c r="B39" s="14" t="s">
        <v>53</v>
      </c>
      <c r="C39" s="15">
        <v>242.91</v>
      </c>
      <c r="D39" s="15">
        <v>136.03</v>
      </c>
      <c r="E39" s="15">
        <v>105.43</v>
      </c>
      <c r="F39" s="15">
        <v>87.48</v>
      </c>
      <c r="G39" s="15">
        <v>127.04</v>
      </c>
      <c r="H39" s="15">
        <v>24.28</v>
      </c>
      <c r="I39" s="15">
        <v>79.88</v>
      </c>
      <c r="J39" s="5" t="s">
        <v>27</v>
      </c>
    </row>
    <row r="40" spans="2:10" ht="129.94999999999999" customHeight="1" x14ac:dyDescent="0.3">
      <c r="B40" s="16" t="s">
        <v>8</v>
      </c>
      <c r="C40" s="13" t="s">
        <v>101</v>
      </c>
      <c r="D40" s="13" t="s">
        <v>100</v>
      </c>
      <c r="E40" s="13" t="s">
        <v>64</v>
      </c>
      <c r="F40" s="13" t="s">
        <v>65</v>
      </c>
      <c r="G40" s="13" t="s">
        <v>99</v>
      </c>
      <c r="H40" s="13" t="s">
        <v>67</v>
      </c>
      <c r="I40" s="13" t="s">
        <v>68</v>
      </c>
      <c r="J40" s="5" t="s">
        <v>27</v>
      </c>
    </row>
    <row r="41" spans="2:10" x14ac:dyDescent="0.3">
      <c r="B41" s="14" t="s">
        <v>61</v>
      </c>
      <c r="C41" s="15">
        <v>191.55</v>
      </c>
      <c r="D41" s="15">
        <v>62.55</v>
      </c>
      <c r="E41" s="15">
        <v>85.85</v>
      </c>
      <c r="F41" s="15">
        <v>71.349999999999994</v>
      </c>
      <c r="G41" s="15">
        <v>98.22</v>
      </c>
      <c r="H41" s="15">
        <v>20.64</v>
      </c>
      <c r="I41" s="15">
        <v>44.11</v>
      </c>
      <c r="J41" s="5" t="s">
        <v>27</v>
      </c>
    </row>
    <row r="42" spans="2:10" ht="99.95" customHeight="1" x14ac:dyDescent="0.3">
      <c r="B42" s="16" t="s">
        <v>7</v>
      </c>
      <c r="C42" s="13" t="s">
        <v>97</v>
      </c>
      <c r="D42" s="13" t="s">
        <v>98</v>
      </c>
      <c r="E42" s="13" t="s">
        <v>72</v>
      </c>
      <c r="F42" s="13" t="s">
        <v>73</v>
      </c>
      <c r="G42" s="13" t="s">
        <v>74</v>
      </c>
      <c r="H42" s="13" t="s">
        <v>75</v>
      </c>
      <c r="I42" s="13" t="s">
        <v>76</v>
      </c>
      <c r="J42" s="5" t="s">
        <v>27</v>
      </c>
    </row>
    <row r="43" spans="2:10" x14ac:dyDescent="0.3">
      <c r="B43" s="14" t="s">
        <v>69</v>
      </c>
      <c r="C43" s="15">
        <v>165.92</v>
      </c>
      <c r="D43" s="15">
        <v>49.21</v>
      </c>
      <c r="E43" s="15">
        <v>70.98</v>
      </c>
      <c r="F43" s="15">
        <v>42.1</v>
      </c>
      <c r="G43" s="15">
        <v>82.09</v>
      </c>
      <c r="H43" s="15">
        <v>14.21</v>
      </c>
      <c r="I43" s="15">
        <v>26.03</v>
      </c>
      <c r="J43" s="5" t="s">
        <v>27</v>
      </c>
    </row>
    <row r="44" spans="2:10" ht="50.1" customHeight="1" x14ac:dyDescent="0.3">
      <c r="B44" s="16" t="s">
        <v>77</v>
      </c>
      <c r="C44" s="13" t="s">
        <v>108</v>
      </c>
      <c r="D44" s="13" t="s">
        <v>71</v>
      </c>
      <c r="E44" s="13" t="s">
        <v>81</v>
      </c>
      <c r="F44" s="13" t="s">
        <v>82</v>
      </c>
      <c r="G44" s="13" t="s">
        <v>83</v>
      </c>
      <c r="H44" s="13" t="s">
        <v>84</v>
      </c>
      <c r="I44" s="13" t="s">
        <v>85</v>
      </c>
      <c r="J44" s="5" t="s">
        <v>27</v>
      </c>
    </row>
    <row r="45" spans="2:10" x14ac:dyDescent="0.3">
      <c r="B45" s="14" t="s">
        <v>78</v>
      </c>
      <c r="C45" s="15">
        <v>82.96</v>
      </c>
      <c r="D45" s="15">
        <v>0</v>
      </c>
      <c r="E45" s="15">
        <v>27.32</v>
      </c>
      <c r="F45" s="15">
        <v>21.05</v>
      </c>
      <c r="G45" s="15">
        <v>32.83</v>
      </c>
      <c r="H45" s="15">
        <v>0</v>
      </c>
      <c r="I45" s="15">
        <v>0</v>
      </c>
      <c r="J45" s="5" t="s">
        <v>27</v>
      </c>
    </row>
    <row r="46" spans="2:10" ht="50.1" customHeight="1" x14ac:dyDescent="0.3">
      <c r="B46" s="16" t="s">
        <v>79</v>
      </c>
      <c r="C46" s="13" t="s">
        <v>82</v>
      </c>
      <c r="D46" s="13" t="s">
        <v>27</v>
      </c>
      <c r="E46" s="13" t="s">
        <v>86</v>
      </c>
      <c r="F46" s="13" t="s">
        <v>87</v>
      </c>
      <c r="G46" s="13" t="s">
        <v>88</v>
      </c>
      <c r="H46" s="13" t="s">
        <v>27</v>
      </c>
      <c r="I46" s="13" t="s">
        <v>27</v>
      </c>
      <c r="J46" s="5" t="s">
        <v>27</v>
      </c>
    </row>
    <row r="47" spans="2:10" x14ac:dyDescent="0.3">
      <c r="B47" s="14" t="s">
        <v>80</v>
      </c>
      <c r="C47" s="15">
        <v>33.19</v>
      </c>
      <c r="D47" s="15">
        <v>0</v>
      </c>
      <c r="E47" s="15">
        <v>6</v>
      </c>
      <c r="F47" s="15">
        <v>0</v>
      </c>
      <c r="G47" s="15">
        <v>0</v>
      </c>
      <c r="H47" s="15">
        <v>0</v>
      </c>
      <c r="I47" s="15">
        <v>0</v>
      </c>
      <c r="J47" s="5" t="s">
        <v>27</v>
      </c>
    </row>
    <row r="48" spans="2:10" ht="35.1" customHeight="1" x14ac:dyDescent="0.3">
      <c r="B48" s="12" t="s">
        <v>109</v>
      </c>
      <c r="C48" s="13" t="s">
        <v>111</v>
      </c>
      <c r="D48" s="13" t="s">
        <v>27</v>
      </c>
      <c r="E48" s="13" t="s">
        <v>27</v>
      </c>
      <c r="F48" s="13" t="s">
        <v>27</v>
      </c>
      <c r="G48" s="13" t="s">
        <v>27</v>
      </c>
      <c r="H48" s="13" t="s">
        <v>27</v>
      </c>
      <c r="I48" s="13" t="s">
        <v>27</v>
      </c>
    </row>
    <row r="49" spans="2:10" x14ac:dyDescent="0.3">
      <c r="B49" s="14" t="s">
        <v>110</v>
      </c>
      <c r="C49" s="17">
        <v>13.27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</row>
    <row r="52" spans="2:10" x14ac:dyDescent="0.3">
      <c r="B52" s="52" t="s">
        <v>93</v>
      </c>
      <c r="C52" s="52"/>
      <c r="D52" s="52"/>
      <c r="E52" s="52"/>
      <c r="F52" s="52"/>
      <c r="G52" s="52"/>
      <c r="H52" s="52"/>
      <c r="I52" s="52"/>
    </row>
    <row r="53" spans="2:10" x14ac:dyDescent="0.3">
      <c r="B53" s="7">
        <v>3</v>
      </c>
      <c r="C53" s="53" t="s">
        <v>21</v>
      </c>
      <c r="D53" s="53"/>
      <c r="E53" s="53" t="s">
        <v>20</v>
      </c>
      <c r="F53" s="53"/>
      <c r="G53" s="53"/>
      <c r="H53" s="54"/>
      <c r="I53" s="8" t="s">
        <v>94</v>
      </c>
      <c r="J53" s="2"/>
    </row>
    <row r="54" spans="2:10" ht="25.5" x14ac:dyDescent="0.3">
      <c r="B54" s="9" t="s">
        <v>12</v>
      </c>
      <c r="C54" s="9" t="s">
        <v>13</v>
      </c>
      <c r="D54" s="9" t="s">
        <v>14</v>
      </c>
      <c r="E54" s="9" t="s">
        <v>15</v>
      </c>
      <c r="F54" s="9" t="s">
        <v>16</v>
      </c>
      <c r="G54" s="9" t="s">
        <v>131</v>
      </c>
      <c r="H54" s="10" t="s">
        <v>17</v>
      </c>
      <c r="I54" s="11" t="s">
        <v>129</v>
      </c>
      <c r="J54" s="3"/>
    </row>
    <row r="55" spans="2:10" ht="140.1" customHeight="1" x14ac:dyDescent="0.3">
      <c r="B55" s="12" t="s">
        <v>18</v>
      </c>
      <c r="C55" s="13" t="s">
        <v>89</v>
      </c>
      <c r="D55" s="13" t="s">
        <v>24</v>
      </c>
      <c r="E55" s="13" t="s">
        <v>23</v>
      </c>
      <c r="F55" s="13" t="s">
        <v>19</v>
      </c>
      <c r="G55" s="13" t="s">
        <v>22</v>
      </c>
      <c r="H55" s="13" t="s">
        <v>25</v>
      </c>
      <c r="I55" s="13" t="s">
        <v>26</v>
      </c>
      <c r="J55" s="5" t="s">
        <v>27</v>
      </c>
    </row>
    <row r="56" spans="2:10" x14ac:dyDescent="0.3">
      <c r="B56" s="14" t="s">
        <v>28</v>
      </c>
      <c r="C56" s="15">
        <v>672.86</v>
      </c>
      <c r="D56" s="15">
        <v>408.67</v>
      </c>
      <c r="E56" s="15">
        <v>360.9</v>
      </c>
      <c r="F56" s="15">
        <v>365.16</v>
      </c>
      <c r="G56" s="15">
        <v>393.59</v>
      </c>
      <c r="H56" s="15">
        <v>132.81</v>
      </c>
      <c r="I56" s="15">
        <v>383.27</v>
      </c>
      <c r="J56" s="5" t="s">
        <v>27</v>
      </c>
    </row>
    <row r="57" spans="2:10" ht="90" customHeight="1" x14ac:dyDescent="0.3">
      <c r="B57" s="16" t="s">
        <v>29</v>
      </c>
      <c r="C57" s="13" t="s">
        <v>31</v>
      </c>
      <c r="D57" s="13" t="s">
        <v>32</v>
      </c>
      <c r="E57" s="13" t="s">
        <v>33</v>
      </c>
      <c r="F57" s="13" t="s">
        <v>34</v>
      </c>
      <c r="G57" s="13" t="s">
        <v>35</v>
      </c>
      <c r="H57" s="13" t="s">
        <v>36</v>
      </c>
      <c r="I57" s="13" t="s">
        <v>37</v>
      </c>
      <c r="J57" s="5" t="s">
        <v>27</v>
      </c>
    </row>
    <row r="58" spans="2:10" x14ac:dyDescent="0.3">
      <c r="B58" s="14" t="s">
        <v>30</v>
      </c>
      <c r="C58" s="15">
        <v>433.81</v>
      </c>
      <c r="D58" s="15">
        <v>266.63</v>
      </c>
      <c r="E58" s="15">
        <v>216.32</v>
      </c>
      <c r="F58" s="15">
        <v>192.48</v>
      </c>
      <c r="G58" s="15">
        <v>298.2</v>
      </c>
      <c r="H58" s="15">
        <v>100.98</v>
      </c>
      <c r="I58" s="15">
        <v>277.94</v>
      </c>
      <c r="J58" s="5" t="s">
        <v>27</v>
      </c>
    </row>
    <row r="59" spans="2:10" ht="99.95" customHeight="1" x14ac:dyDescent="0.3">
      <c r="B59" s="16" t="s">
        <v>5</v>
      </c>
      <c r="C59" s="13" t="s">
        <v>90</v>
      </c>
      <c r="D59" s="13" t="s">
        <v>39</v>
      </c>
      <c r="E59" s="13" t="s">
        <v>40</v>
      </c>
      <c r="F59" s="13" t="s">
        <v>41</v>
      </c>
      <c r="G59" s="13" t="s">
        <v>42</v>
      </c>
      <c r="H59" s="13" t="s">
        <v>43</v>
      </c>
      <c r="I59" s="13" t="s">
        <v>44</v>
      </c>
      <c r="J59" s="5" t="s">
        <v>27</v>
      </c>
    </row>
    <row r="60" spans="2:10" x14ac:dyDescent="0.3">
      <c r="B60" s="14" t="s">
        <v>38</v>
      </c>
      <c r="C60" s="15">
        <v>298.62</v>
      </c>
      <c r="D60" s="15">
        <v>220.28</v>
      </c>
      <c r="E60" s="15">
        <v>142.37</v>
      </c>
      <c r="F60" s="15">
        <v>124.4</v>
      </c>
      <c r="G60" s="15">
        <v>221.22</v>
      </c>
      <c r="H60" s="15">
        <v>70.06</v>
      </c>
      <c r="I60" s="15">
        <v>172.96</v>
      </c>
      <c r="J60" s="5" t="s">
        <v>27</v>
      </c>
    </row>
    <row r="61" spans="2:10" ht="80.099999999999994" customHeight="1" x14ac:dyDescent="0.3">
      <c r="B61" s="16" t="s">
        <v>6</v>
      </c>
      <c r="C61" s="13" t="s">
        <v>46</v>
      </c>
      <c r="D61" s="13" t="s">
        <v>47</v>
      </c>
      <c r="E61" s="13" t="s">
        <v>48</v>
      </c>
      <c r="F61" s="13" t="s">
        <v>49</v>
      </c>
      <c r="G61" s="13" t="s">
        <v>50</v>
      </c>
      <c r="H61" s="13" t="s">
        <v>51</v>
      </c>
      <c r="I61" s="13" t="s">
        <v>52</v>
      </c>
      <c r="J61" s="5" t="s">
        <v>27</v>
      </c>
    </row>
    <row r="62" spans="2:10" x14ac:dyDescent="0.3">
      <c r="B62" s="14" t="s">
        <v>45</v>
      </c>
      <c r="C62" s="15">
        <v>288.77999999999997</v>
      </c>
      <c r="D62" s="15">
        <v>145.88</v>
      </c>
      <c r="E62" s="15">
        <v>125.59</v>
      </c>
      <c r="F62" s="15">
        <v>108.97</v>
      </c>
      <c r="G62" s="15">
        <v>169.73</v>
      </c>
      <c r="H62" s="15">
        <v>37.380000000000003</v>
      </c>
      <c r="I62" s="15">
        <v>109.48</v>
      </c>
      <c r="J62" s="5" t="s">
        <v>27</v>
      </c>
    </row>
    <row r="63" spans="2:10" ht="80.099999999999994" customHeight="1" x14ac:dyDescent="0.3">
      <c r="B63" s="16" t="s">
        <v>9</v>
      </c>
      <c r="C63" s="13" t="s">
        <v>54</v>
      </c>
      <c r="D63" s="13" t="s">
        <v>55</v>
      </c>
      <c r="E63" s="13" t="s">
        <v>56</v>
      </c>
      <c r="F63" s="13" t="s">
        <v>104</v>
      </c>
      <c r="G63" s="13" t="s">
        <v>58</v>
      </c>
      <c r="H63" s="13" t="s">
        <v>59</v>
      </c>
      <c r="I63" s="13" t="s">
        <v>60</v>
      </c>
      <c r="J63" s="5" t="s">
        <v>27</v>
      </c>
    </row>
    <row r="64" spans="2:10" x14ac:dyDescent="0.3">
      <c r="B64" s="14" t="s">
        <v>53</v>
      </c>
      <c r="C64" s="15">
        <v>203.3</v>
      </c>
      <c r="D64" s="15">
        <v>52.12</v>
      </c>
      <c r="E64" s="15">
        <v>84.15</v>
      </c>
      <c r="F64" s="15">
        <v>93.24</v>
      </c>
      <c r="G64" s="15">
        <v>116.78</v>
      </c>
      <c r="H64" s="15">
        <v>21.98</v>
      </c>
      <c r="I64" s="15">
        <v>79.58</v>
      </c>
      <c r="J64" s="5" t="s">
        <v>27</v>
      </c>
    </row>
    <row r="65" spans="2:10" ht="129.94999999999999" customHeight="1" x14ac:dyDescent="0.3">
      <c r="B65" s="16" t="s">
        <v>8</v>
      </c>
      <c r="C65" s="13" t="s">
        <v>62</v>
      </c>
      <c r="D65" s="13" t="s">
        <v>63</v>
      </c>
      <c r="E65" s="13" t="s">
        <v>64</v>
      </c>
      <c r="F65" s="13" t="s">
        <v>65</v>
      </c>
      <c r="G65" s="13" t="s">
        <v>66</v>
      </c>
      <c r="H65" s="13" t="s">
        <v>67</v>
      </c>
      <c r="I65" s="13" t="s">
        <v>68</v>
      </c>
      <c r="J65" s="5" t="s">
        <v>27</v>
      </c>
    </row>
    <row r="66" spans="2:10" x14ac:dyDescent="0.3">
      <c r="B66" s="14" t="s">
        <v>61</v>
      </c>
      <c r="C66" s="15">
        <v>153.11000000000001</v>
      </c>
      <c r="D66" s="15">
        <v>28.67</v>
      </c>
      <c r="E66" s="15">
        <v>57.47</v>
      </c>
      <c r="F66" s="15">
        <v>69.989999999999995</v>
      </c>
      <c r="G66" s="15">
        <v>82.31</v>
      </c>
      <c r="H66" s="15">
        <v>16.37</v>
      </c>
      <c r="I66" s="15">
        <v>43.77</v>
      </c>
      <c r="J66" s="5" t="s">
        <v>27</v>
      </c>
    </row>
    <row r="67" spans="2:10" ht="69.95" customHeight="1" x14ac:dyDescent="0.3">
      <c r="B67" s="16" t="s">
        <v>7</v>
      </c>
      <c r="C67" s="13" t="s">
        <v>70</v>
      </c>
      <c r="D67" s="13" t="s">
        <v>116</v>
      </c>
      <c r="E67" s="13" t="s">
        <v>72</v>
      </c>
      <c r="F67" s="13" t="s">
        <v>73</v>
      </c>
      <c r="G67" s="13" t="s">
        <v>74</v>
      </c>
      <c r="H67" s="13" t="s">
        <v>75</v>
      </c>
      <c r="I67" s="13" t="s">
        <v>76</v>
      </c>
      <c r="J67" s="5" t="s">
        <v>27</v>
      </c>
    </row>
    <row r="68" spans="2:10" x14ac:dyDescent="0.3">
      <c r="B68" s="14" t="s">
        <v>69</v>
      </c>
      <c r="C68" s="15">
        <v>90.22</v>
      </c>
      <c r="D68" s="15">
        <v>19.7</v>
      </c>
      <c r="E68" s="15">
        <v>50.71</v>
      </c>
      <c r="F68" s="15">
        <v>37.81</v>
      </c>
      <c r="G68" s="15">
        <v>67.489999999999995</v>
      </c>
      <c r="H68" s="15">
        <v>11.25</v>
      </c>
      <c r="I68" s="15">
        <v>23.65</v>
      </c>
      <c r="J68" s="5" t="s">
        <v>27</v>
      </c>
    </row>
    <row r="69" spans="2:10" ht="50.1" customHeight="1" x14ac:dyDescent="0.3">
      <c r="B69" s="16" t="s">
        <v>77</v>
      </c>
      <c r="C69" s="13" t="s">
        <v>27</v>
      </c>
      <c r="D69" s="13" t="s">
        <v>71</v>
      </c>
      <c r="E69" s="13" t="s">
        <v>81</v>
      </c>
      <c r="F69" s="13" t="s">
        <v>82</v>
      </c>
      <c r="G69" s="13" t="s">
        <v>83</v>
      </c>
      <c r="H69" s="13" t="s">
        <v>84</v>
      </c>
      <c r="I69" s="13" t="s">
        <v>85</v>
      </c>
      <c r="J69" s="5" t="s">
        <v>27</v>
      </c>
    </row>
    <row r="70" spans="2:10" x14ac:dyDescent="0.3">
      <c r="B70" s="14" t="s">
        <v>78</v>
      </c>
      <c r="C70" s="15">
        <v>0</v>
      </c>
      <c r="D70" s="15">
        <v>0</v>
      </c>
      <c r="E70" s="15">
        <v>31.74</v>
      </c>
      <c r="F70" s="15">
        <v>18.91</v>
      </c>
      <c r="G70" s="15">
        <v>27</v>
      </c>
      <c r="H70" s="15">
        <v>0</v>
      </c>
      <c r="I70" s="15">
        <v>0</v>
      </c>
      <c r="J70" s="5" t="s">
        <v>27</v>
      </c>
    </row>
    <row r="71" spans="2:10" ht="50.1" customHeight="1" x14ac:dyDescent="0.3">
      <c r="B71" s="16" t="s">
        <v>79</v>
      </c>
      <c r="C71" s="13" t="s">
        <v>27</v>
      </c>
      <c r="D71" s="13" t="s">
        <v>27</v>
      </c>
      <c r="E71" s="13" t="s">
        <v>86</v>
      </c>
      <c r="F71" s="13" t="s">
        <v>87</v>
      </c>
      <c r="G71" s="13" t="s">
        <v>88</v>
      </c>
      <c r="H71" s="13" t="s">
        <v>27</v>
      </c>
      <c r="I71" s="13" t="s">
        <v>27</v>
      </c>
      <c r="J71" s="5" t="s">
        <v>27</v>
      </c>
    </row>
    <row r="72" spans="2:10" x14ac:dyDescent="0.3">
      <c r="B72" s="14" t="s">
        <v>80</v>
      </c>
      <c r="C72" s="15">
        <v>0</v>
      </c>
      <c r="D72" s="15">
        <v>0</v>
      </c>
      <c r="E72" s="15">
        <v>6.35</v>
      </c>
      <c r="F72" s="15">
        <v>0</v>
      </c>
      <c r="G72" s="15">
        <v>0</v>
      </c>
      <c r="H72" s="15">
        <v>0</v>
      </c>
      <c r="I72" s="15">
        <v>0</v>
      </c>
      <c r="J72" s="5" t="s">
        <v>27</v>
      </c>
    </row>
    <row r="75" spans="2:10" x14ac:dyDescent="0.3">
      <c r="B75" s="55" t="s">
        <v>96</v>
      </c>
      <c r="C75" s="55"/>
      <c r="D75" s="55"/>
      <c r="E75" s="55"/>
      <c r="F75" s="55"/>
      <c r="G75" s="55"/>
      <c r="H75" s="55"/>
      <c r="I75" s="55"/>
    </row>
    <row r="76" spans="2:10" x14ac:dyDescent="0.3">
      <c r="B76" s="7">
        <v>4</v>
      </c>
      <c r="C76" s="53" t="s">
        <v>21</v>
      </c>
      <c r="D76" s="53"/>
      <c r="E76" s="53" t="s">
        <v>20</v>
      </c>
      <c r="F76" s="53"/>
      <c r="G76" s="53"/>
      <c r="H76" s="54"/>
      <c r="I76" s="8" t="s">
        <v>94</v>
      </c>
      <c r="J76" s="2"/>
    </row>
    <row r="77" spans="2:10" ht="25.5" x14ac:dyDescent="0.3">
      <c r="B77" s="9" t="s">
        <v>12</v>
      </c>
      <c r="C77" s="9" t="s">
        <v>13</v>
      </c>
      <c r="D77" s="9" t="s">
        <v>14</v>
      </c>
      <c r="E77" s="9" t="s">
        <v>15</v>
      </c>
      <c r="F77" s="9" t="s">
        <v>16</v>
      </c>
      <c r="G77" s="9" t="s">
        <v>131</v>
      </c>
      <c r="H77" s="10" t="s">
        <v>17</v>
      </c>
      <c r="I77" s="11" t="s">
        <v>129</v>
      </c>
      <c r="J77" s="4"/>
    </row>
    <row r="78" spans="2:10" ht="140.1" customHeight="1" x14ac:dyDescent="0.3">
      <c r="B78" s="12" t="s">
        <v>18</v>
      </c>
      <c r="C78" s="13" t="s">
        <v>89</v>
      </c>
      <c r="D78" s="13" t="s">
        <v>24</v>
      </c>
      <c r="E78" s="13" t="s">
        <v>23</v>
      </c>
      <c r="F78" s="13" t="s">
        <v>19</v>
      </c>
      <c r="G78" s="13" t="s">
        <v>22</v>
      </c>
      <c r="H78" s="13" t="s">
        <v>25</v>
      </c>
      <c r="I78" s="13" t="s">
        <v>26</v>
      </c>
    </row>
    <row r="79" spans="2:10" x14ac:dyDescent="0.3">
      <c r="B79" s="14" t="s">
        <v>28</v>
      </c>
      <c r="C79" s="15">
        <v>682.14</v>
      </c>
      <c r="D79" s="15">
        <v>414.31</v>
      </c>
      <c r="E79" s="15">
        <v>365.89</v>
      </c>
      <c r="F79" s="15">
        <v>370.2</v>
      </c>
      <c r="G79" s="15">
        <v>399.02</v>
      </c>
      <c r="H79" s="15">
        <v>134.65</v>
      </c>
      <c r="I79" s="15">
        <v>395.72</v>
      </c>
    </row>
    <row r="80" spans="2:10" ht="90" customHeight="1" x14ac:dyDescent="0.3">
      <c r="B80" s="16" t="s">
        <v>29</v>
      </c>
      <c r="C80" s="13" t="s">
        <v>31</v>
      </c>
      <c r="D80" s="13" t="s">
        <v>32</v>
      </c>
      <c r="E80" s="13" t="s">
        <v>33</v>
      </c>
      <c r="F80" s="13" t="s">
        <v>34</v>
      </c>
      <c r="G80" s="13" t="s">
        <v>35</v>
      </c>
      <c r="H80" s="13" t="s">
        <v>36</v>
      </c>
      <c r="I80" s="13" t="s">
        <v>117</v>
      </c>
    </row>
    <row r="81" spans="2:9" x14ac:dyDescent="0.3">
      <c r="B81" s="14" t="s">
        <v>30</v>
      </c>
      <c r="C81" s="15">
        <v>439.8</v>
      </c>
      <c r="D81" s="15">
        <v>270.31</v>
      </c>
      <c r="E81" s="15">
        <v>219.3</v>
      </c>
      <c r="F81" s="15">
        <v>195.13</v>
      </c>
      <c r="G81" s="15">
        <v>302.32</v>
      </c>
      <c r="H81" s="15">
        <v>102.38</v>
      </c>
      <c r="I81" s="15">
        <v>288.93</v>
      </c>
    </row>
    <row r="82" spans="2:9" ht="99.95" customHeight="1" x14ac:dyDescent="0.3">
      <c r="B82" s="16" t="s">
        <v>5</v>
      </c>
      <c r="C82" s="13" t="s">
        <v>90</v>
      </c>
      <c r="D82" s="13" t="s">
        <v>39</v>
      </c>
      <c r="E82" s="13" t="s">
        <v>40</v>
      </c>
      <c r="F82" s="13" t="s">
        <v>41</v>
      </c>
      <c r="G82" s="13" t="s">
        <v>42</v>
      </c>
      <c r="H82" s="13" t="s">
        <v>43</v>
      </c>
      <c r="I82" s="13" t="s">
        <v>118</v>
      </c>
    </row>
    <row r="83" spans="2:9" x14ac:dyDescent="0.3">
      <c r="B83" s="14" t="s">
        <v>38</v>
      </c>
      <c r="C83" s="15">
        <v>302.75</v>
      </c>
      <c r="D83" s="15">
        <v>223.31</v>
      </c>
      <c r="E83" s="15">
        <v>144.34</v>
      </c>
      <c r="F83" s="15">
        <v>126.13</v>
      </c>
      <c r="G83" s="15">
        <v>224.27</v>
      </c>
      <c r="H83" s="15">
        <v>71.02</v>
      </c>
      <c r="I83" s="15">
        <v>182.27</v>
      </c>
    </row>
    <row r="84" spans="2:9" ht="80.099999999999994" customHeight="1" x14ac:dyDescent="0.3">
      <c r="B84" s="16" t="s">
        <v>6</v>
      </c>
      <c r="C84" s="13" t="s">
        <v>46</v>
      </c>
      <c r="D84" s="13" t="s">
        <v>47</v>
      </c>
      <c r="E84" s="13" t="s">
        <v>48</v>
      </c>
      <c r="F84" s="13" t="s">
        <v>49</v>
      </c>
      <c r="G84" s="13" t="s">
        <v>50</v>
      </c>
      <c r="H84" s="13" t="s">
        <v>51</v>
      </c>
      <c r="I84" s="13" t="s">
        <v>119</v>
      </c>
    </row>
    <row r="85" spans="2:9" x14ac:dyDescent="0.3">
      <c r="B85" s="14" t="s">
        <v>45</v>
      </c>
      <c r="C85" s="15">
        <v>292.76</v>
      </c>
      <c r="D85" s="15">
        <v>147.88999999999999</v>
      </c>
      <c r="E85" s="15">
        <v>127.32</v>
      </c>
      <c r="F85" s="15">
        <v>110.47</v>
      </c>
      <c r="G85" s="15">
        <v>172.07</v>
      </c>
      <c r="H85" s="15">
        <v>37.89</v>
      </c>
      <c r="I85" s="15">
        <v>115.14</v>
      </c>
    </row>
    <row r="86" spans="2:9" ht="80.099999999999994" customHeight="1" x14ac:dyDescent="0.3">
      <c r="B86" s="16" t="s">
        <v>9</v>
      </c>
      <c r="C86" s="13" t="s">
        <v>54</v>
      </c>
      <c r="D86" s="13" t="s">
        <v>55</v>
      </c>
      <c r="E86" s="13" t="s">
        <v>56</v>
      </c>
      <c r="F86" s="13" t="s">
        <v>57</v>
      </c>
      <c r="G86" s="13" t="s">
        <v>58</v>
      </c>
      <c r="H86" s="13" t="s">
        <v>59</v>
      </c>
      <c r="I86" s="13" t="s">
        <v>120</v>
      </c>
    </row>
    <row r="87" spans="2:9" x14ac:dyDescent="0.3">
      <c r="B87" s="14" t="s">
        <v>53</v>
      </c>
      <c r="C87" s="15">
        <v>206.11</v>
      </c>
      <c r="D87" s="15">
        <v>52.85</v>
      </c>
      <c r="E87" s="15">
        <v>85.31</v>
      </c>
      <c r="F87" s="15">
        <v>94.52</v>
      </c>
      <c r="G87" s="15">
        <v>118.39</v>
      </c>
      <c r="H87" s="15">
        <v>22.28</v>
      </c>
      <c r="I87" s="15">
        <v>83.63</v>
      </c>
    </row>
    <row r="88" spans="2:9" ht="129.94999999999999" customHeight="1" x14ac:dyDescent="0.3">
      <c r="B88" s="16" t="s">
        <v>8</v>
      </c>
      <c r="C88" s="13" t="s">
        <v>62</v>
      </c>
      <c r="D88" s="13" t="s">
        <v>63</v>
      </c>
      <c r="E88" s="13" t="s">
        <v>64</v>
      </c>
      <c r="F88" s="13" t="s">
        <v>65</v>
      </c>
      <c r="G88" s="13" t="s">
        <v>66</v>
      </c>
      <c r="H88" s="13" t="s">
        <v>67</v>
      </c>
      <c r="I88" s="13" t="s">
        <v>121</v>
      </c>
    </row>
    <row r="89" spans="2:9" x14ac:dyDescent="0.3">
      <c r="B89" s="14" t="s">
        <v>61</v>
      </c>
      <c r="C89" s="15">
        <v>155.22</v>
      </c>
      <c r="D89" s="15">
        <v>29.06</v>
      </c>
      <c r="E89" s="15">
        <v>58.26</v>
      </c>
      <c r="F89" s="15">
        <v>70.959999999999994</v>
      </c>
      <c r="G89" s="15">
        <v>83.46</v>
      </c>
      <c r="H89" s="15">
        <v>16.59</v>
      </c>
      <c r="I89" s="15">
        <v>47.82</v>
      </c>
    </row>
    <row r="90" spans="2:9" ht="69.95" customHeight="1" x14ac:dyDescent="0.3">
      <c r="B90" s="16" t="s">
        <v>7</v>
      </c>
      <c r="C90" s="13" t="s">
        <v>70</v>
      </c>
      <c r="D90" s="13" t="s">
        <v>116</v>
      </c>
      <c r="E90" s="13" t="s">
        <v>72</v>
      </c>
      <c r="F90" s="13" t="s">
        <v>73</v>
      </c>
      <c r="G90" s="13" t="s">
        <v>74</v>
      </c>
      <c r="H90" s="13" t="s">
        <v>75</v>
      </c>
      <c r="I90" s="13" t="s">
        <v>68</v>
      </c>
    </row>
    <row r="91" spans="2:9" x14ac:dyDescent="0.3">
      <c r="B91" s="14" t="s">
        <v>69</v>
      </c>
      <c r="C91" s="15">
        <v>91.46</v>
      </c>
      <c r="D91" s="15">
        <v>19.97</v>
      </c>
      <c r="E91" s="15">
        <v>51.41</v>
      </c>
      <c r="F91" s="15">
        <v>38.33</v>
      </c>
      <c r="G91" s="15">
        <v>68.430000000000007</v>
      </c>
      <c r="H91" s="15">
        <v>11.41</v>
      </c>
      <c r="I91" s="15">
        <v>44.37</v>
      </c>
    </row>
    <row r="92" spans="2:9" ht="50.1" customHeight="1" x14ac:dyDescent="0.3">
      <c r="B92" s="16" t="s">
        <v>77</v>
      </c>
      <c r="C92" s="13" t="s">
        <v>27</v>
      </c>
      <c r="D92" s="13" t="s">
        <v>71</v>
      </c>
      <c r="E92" s="13" t="s">
        <v>81</v>
      </c>
      <c r="F92" s="13" t="s">
        <v>82</v>
      </c>
      <c r="G92" s="13" t="s">
        <v>83</v>
      </c>
      <c r="H92" s="13" t="s">
        <v>84</v>
      </c>
      <c r="I92" s="13" t="s">
        <v>76</v>
      </c>
    </row>
    <row r="93" spans="2:9" x14ac:dyDescent="0.3">
      <c r="B93" s="14" t="s">
        <v>78</v>
      </c>
      <c r="C93" s="15">
        <v>0</v>
      </c>
      <c r="D93" s="15">
        <v>0</v>
      </c>
      <c r="E93" s="15">
        <v>32.17</v>
      </c>
      <c r="F93" s="15">
        <v>19.16</v>
      </c>
      <c r="G93" s="15">
        <v>27.38</v>
      </c>
      <c r="H93" s="15">
        <v>0</v>
      </c>
      <c r="I93" s="15">
        <v>23.97</v>
      </c>
    </row>
    <row r="94" spans="2:9" ht="50.1" customHeight="1" x14ac:dyDescent="0.3">
      <c r="B94" s="16" t="s">
        <v>79</v>
      </c>
      <c r="C94" s="13" t="s">
        <v>27</v>
      </c>
      <c r="D94" s="13" t="s">
        <v>27</v>
      </c>
      <c r="E94" s="13" t="s">
        <v>86</v>
      </c>
      <c r="F94" s="13" t="s">
        <v>87</v>
      </c>
      <c r="G94" s="13" t="s">
        <v>88</v>
      </c>
      <c r="H94" s="13" t="s">
        <v>27</v>
      </c>
      <c r="I94" s="13" t="s">
        <v>122</v>
      </c>
    </row>
    <row r="95" spans="2:9" x14ac:dyDescent="0.3">
      <c r="B95" s="14" t="s">
        <v>80</v>
      </c>
      <c r="C95" s="15">
        <v>0</v>
      </c>
      <c r="D95" s="15">
        <v>0</v>
      </c>
      <c r="E95" s="15">
        <v>6.43</v>
      </c>
      <c r="F95" s="15">
        <v>0</v>
      </c>
      <c r="G95" s="15">
        <v>0</v>
      </c>
      <c r="H95" s="15">
        <v>0</v>
      </c>
      <c r="I95" s="15">
        <v>0</v>
      </c>
    </row>
    <row r="97" spans="2:9" x14ac:dyDescent="0.3">
      <c r="C97" s="40" t="s">
        <v>125</v>
      </c>
      <c r="D97" s="40"/>
      <c r="E97" s="40"/>
      <c r="F97" s="40"/>
      <c r="G97" s="40"/>
      <c r="H97" s="40"/>
      <c r="I97" s="40"/>
    </row>
    <row r="98" spans="2:9" x14ac:dyDescent="0.3">
      <c r="B98" s="1"/>
      <c r="C98" s="44">
        <f>C9</f>
        <v>749.53</v>
      </c>
      <c r="D98" s="44">
        <f t="shared" ref="D98:I98" si="0">D9</f>
        <v>389.73</v>
      </c>
      <c r="E98" s="44">
        <f t="shared" si="0"/>
        <v>276.52999999999997</v>
      </c>
      <c r="F98" s="44">
        <f t="shared" si="0"/>
        <v>295.82</v>
      </c>
      <c r="G98" s="44">
        <f t="shared" si="0"/>
        <v>373.29</v>
      </c>
      <c r="H98" s="44">
        <f t="shared" si="0"/>
        <v>132.4</v>
      </c>
      <c r="I98" s="44">
        <f t="shared" si="0"/>
        <v>471.78</v>
      </c>
    </row>
    <row r="99" spans="2:9" x14ac:dyDescent="0.3">
      <c r="B99" s="1"/>
      <c r="C99" s="44">
        <f t="shared" ref="C99:I99" si="1">C11</f>
        <v>445.92</v>
      </c>
      <c r="D99" s="44">
        <f t="shared" si="1"/>
        <v>267.95</v>
      </c>
      <c r="E99" s="44">
        <f t="shared" si="1"/>
        <v>230.59</v>
      </c>
      <c r="F99" s="44">
        <f t="shared" si="1"/>
        <v>261.77999999999997</v>
      </c>
      <c r="G99" s="44">
        <f t="shared" si="1"/>
        <v>298.14999999999998</v>
      </c>
      <c r="H99" s="44">
        <f t="shared" si="1"/>
        <v>94.57</v>
      </c>
      <c r="I99" s="44">
        <f t="shared" si="1"/>
        <v>277.49</v>
      </c>
    </row>
    <row r="100" spans="2:9" x14ac:dyDescent="0.3">
      <c r="B100" s="1"/>
      <c r="C100" s="44">
        <f t="shared" ref="C100:I100" si="2">C13</f>
        <v>323.52999999999997</v>
      </c>
      <c r="D100" s="44">
        <f t="shared" si="2"/>
        <v>187.5</v>
      </c>
      <c r="E100" s="44">
        <f t="shared" si="2"/>
        <v>149.22</v>
      </c>
      <c r="F100" s="44">
        <f t="shared" si="2"/>
        <v>191</v>
      </c>
      <c r="G100" s="44">
        <f t="shared" si="2"/>
        <v>246.76</v>
      </c>
      <c r="H100" s="44">
        <f t="shared" si="2"/>
        <v>61.75</v>
      </c>
      <c r="I100" s="44">
        <f t="shared" si="2"/>
        <v>206.48</v>
      </c>
    </row>
    <row r="101" spans="2:9" x14ac:dyDescent="0.3">
      <c r="B101" s="1"/>
      <c r="C101" s="44">
        <f t="shared" ref="C101:I101" si="3">C15</f>
        <v>298.83</v>
      </c>
      <c r="D101" s="44">
        <f t="shared" si="3"/>
        <v>141.9</v>
      </c>
      <c r="E101" s="44">
        <f t="shared" si="3"/>
        <v>122.35</v>
      </c>
      <c r="F101" s="44">
        <f t="shared" si="3"/>
        <v>112.03</v>
      </c>
      <c r="G101" s="44">
        <f t="shared" si="3"/>
        <v>188.75</v>
      </c>
      <c r="H101" s="44">
        <f t="shared" si="3"/>
        <v>37.78</v>
      </c>
      <c r="I101" s="44">
        <f t="shared" si="3"/>
        <v>117</v>
      </c>
    </row>
    <row r="102" spans="2:9" x14ac:dyDescent="0.3">
      <c r="B102" s="1"/>
      <c r="C102" s="44">
        <f t="shared" ref="C102:I102" si="4">C17</f>
        <v>234.59</v>
      </c>
      <c r="D102" s="44">
        <f t="shared" si="4"/>
        <v>58.27</v>
      </c>
      <c r="E102" s="44">
        <f t="shared" si="4"/>
        <v>101.19</v>
      </c>
      <c r="F102" s="44">
        <f t="shared" si="4"/>
        <v>85.57</v>
      </c>
      <c r="G102" s="44">
        <f t="shared" si="4"/>
        <v>157.03</v>
      </c>
      <c r="H102" s="44">
        <f t="shared" si="4"/>
        <v>18.52</v>
      </c>
      <c r="I102" s="44">
        <f t="shared" si="4"/>
        <v>65.11</v>
      </c>
    </row>
    <row r="103" spans="2:9" x14ac:dyDescent="0.3">
      <c r="B103" s="1"/>
      <c r="C103" s="44">
        <f t="shared" ref="C103:I103" si="5">C19</f>
        <v>146.29</v>
      </c>
      <c r="D103" s="44">
        <f t="shared" si="5"/>
        <v>46.56</v>
      </c>
      <c r="E103" s="44">
        <f t="shared" si="5"/>
        <v>82.64</v>
      </c>
      <c r="F103" s="44">
        <f t="shared" si="5"/>
        <v>66.180000000000007</v>
      </c>
      <c r="G103" s="44">
        <f t="shared" si="5"/>
        <v>93.63</v>
      </c>
      <c r="H103" s="44">
        <f t="shared" si="5"/>
        <v>15.74</v>
      </c>
      <c r="I103" s="44">
        <f t="shared" si="5"/>
        <v>42.32</v>
      </c>
    </row>
    <row r="104" spans="2:9" x14ac:dyDescent="0.3">
      <c r="B104" s="1"/>
      <c r="C104" s="44">
        <f t="shared" ref="C104:I104" si="6">C21</f>
        <v>0</v>
      </c>
      <c r="D104" s="44">
        <f t="shared" si="6"/>
        <v>0</v>
      </c>
      <c r="E104" s="44">
        <f t="shared" si="6"/>
        <v>61.81</v>
      </c>
      <c r="F104" s="44">
        <f t="shared" si="6"/>
        <v>38.979999999999997</v>
      </c>
      <c r="G104" s="44">
        <f t="shared" si="6"/>
        <v>69.56</v>
      </c>
      <c r="H104" s="44">
        <f t="shared" si="6"/>
        <v>10.82</v>
      </c>
      <c r="I104" s="44">
        <f t="shared" si="6"/>
        <v>24.93</v>
      </c>
    </row>
    <row r="105" spans="2:9" x14ac:dyDescent="0.3">
      <c r="B105" s="1"/>
      <c r="C105" s="44">
        <f t="shared" ref="C105:I105" si="7">C23</f>
        <v>0</v>
      </c>
      <c r="D105" s="44">
        <f t="shared" si="7"/>
        <v>0</v>
      </c>
      <c r="E105" s="44">
        <f t="shared" si="7"/>
        <v>33.39</v>
      </c>
      <c r="F105" s="44">
        <f t="shared" si="7"/>
        <v>19.5</v>
      </c>
      <c r="G105" s="44">
        <f t="shared" si="7"/>
        <v>27.83</v>
      </c>
      <c r="H105" s="44">
        <f t="shared" si="7"/>
        <v>0</v>
      </c>
      <c r="I105" s="44">
        <f t="shared" si="7"/>
        <v>0</v>
      </c>
    </row>
    <row r="106" spans="2:9" x14ac:dyDescent="0.3">
      <c r="B106" s="1"/>
      <c r="C106" s="44">
        <f t="shared" ref="C106:I106" si="8">C25</f>
        <v>0</v>
      </c>
      <c r="D106" s="44">
        <f t="shared" si="8"/>
        <v>0</v>
      </c>
      <c r="E106" s="44">
        <f t="shared" si="8"/>
        <v>7.34</v>
      </c>
      <c r="F106" s="44">
        <f t="shared" si="8"/>
        <v>0</v>
      </c>
      <c r="G106" s="44">
        <f t="shared" si="8"/>
        <v>0</v>
      </c>
      <c r="H106" s="44">
        <f t="shared" si="8"/>
        <v>0</v>
      </c>
      <c r="I106" s="44">
        <f t="shared" si="8"/>
        <v>0</v>
      </c>
    </row>
    <row r="107" spans="2:9" x14ac:dyDescent="0.3">
      <c r="B107" s="1"/>
      <c r="C107" s="40" t="s">
        <v>126</v>
      </c>
      <c r="D107" s="40"/>
      <c r="E107" s="40"/>
      <c r="F107" s="40"/>
      <c r="G107" s="40"/>
      <c r="H107" s="40"/>
      <c r="I107" s="40"/>
    </row>
    <row r="108" spans="2:9" x14ac:dyDescent="0.3">
      <c r="B108" s="1"/>
      <c r="C108" s="44">
        <f t="shared" ref="C108:I108" si="9">C31</f>
        <v>785.11</v>
      </c>
      <c r="D108" s="44">
        <f t="shared" si="9"/>
        <v>402.07</v>
      </c>
      <c r="E108" s="44">
        <f t="shared" si="9"/>
        <v>490.1</v>
      </c>
      <c r="F108" s="44">
        <f t="shared" si="9"/>
        <v>332.59</v>
      </c>
      <c r="G108" s="44">
        <f t="shared" si="9"/>
        <v>394.37</v>
      </c>
      <c r="H108" s="44">
        <f t="shared" si="9"/>
        <v>143.9</v>
      </c>
      <c r="I108" s="44">
        <f t="shared" si="9"/>
        <v>486.4</v>
      </c>
    </row>
    <row r="109" spans="2:9" x14ac:dyDescent="0.3">
      <c r="B109" s="1"/>
      <c r="C109" s="44">
        <f t="shared" ref="C109:I109" si="10">C33</f>
        <v>535.66</v>
      </c>
      <c r="D109" s="44">
        <f t="shared" si="10"/>
        <v>284.02</v>
      </c>
      <c r="E109" s="44">
        <f t="shared" si="10"/>
        <v>234.88</v>
      </c>
      <c r="F109" s="44">
        <f t="shared" si="10"/>
        <v>263.81</v>
      </c>
      <c r="G109" s="44">
        <f t="shared" si="10"/>
        <v>271.82</v>
      </c>
      <c r="H109" s="44">
        <f t="shared" si="10"/>
        <v>102.26</v>
      </c>
      <c r="I109" s="44">
        <f t="shared" si="10"/>
        <v>291.38</v>
      </c>
    </row>
    <row r="110" spans="2:9" x14ac:dyDescent="0.3">
      <c r="B110" s="1"/>
      <c r="C110" s="44">
        <f t="shared" ref="C110:I110" si="11">C35</f>
        <v>395.66</v>
      </c>
      <c r="D110" s="44">
        <f t="shared" si="11"/>
        <v>214.29</v>
      </c>
      <c r="E110" s="44">
        <f t="shared" si="11"/>
        <v>154.13</v>
      </c>
      <c r="F110" s="44">
        <f t="shared" si="11"/>
        <v>200.99</v>
      </c>
      <c r="G110" s="44">
        <f t="shared" si="11"/>
        <v>231.87</v>
      </c>
      <c r="H110" s="44">
        <f t="shared" si="11"/>
        <v>72.150000000000006</v>
      </c>
      <c r="I110" s="44">
        <f t="shared" si="11"/>
        <v>212.44</v>
      </c>
    </row>
    <row r="111" spans="2:9" x14ac:dyDescent="0.3">
      <c r="B111" s="1"/>
      <c r="C111" s="44">
        <f t="shared" ref="C111:I111" si="12">C37</f>
        <v>305.92</v>
      </c>
      <c r="D111" s="44">
        <f t="shared" si="12"/>
        <v>186.82</v>
      </c>
      <c r="E111" s="44">
        <f t="shared" si="12"/>
        <v>130.66999999999999</v>
      </c>
      <c r="F111" s="44">
        <f t="shared" si="12"/>
        <v>134.72</v>
      </c>
      <c r="G111" s="44">
        <f t="shared" si="12"/>
        <v>167.56</v>
      </c>
      <c r="H111" s="44">
        <f t="shared" si="12"/>
        <v>48.92</v>
      </c>
      <c r="I111" s="44">
        <f t="shared" si="12"/>
        <v>118.14</v>
      </c>
    </row>
    <row r="112" spans="2:9" x14ac:dyDescent="0.3">
      <c r="B112" s="1"/>
      <c r="C112" s="44">
        <f t="shared" ref="C112:I112" si="13">C39</f>
        <v>242.91</v>
      </c>
      <c r="D112" s="44">
        <f t="shared" si="13"/>
        <v>136.03</v>
      </c>
      <c r="E112" s="44">
        <f t="shared" si="13"/>
        <v>105.43</v>
      </c>
      <c r="F112" s="44">
        <f t="shared" si="13"/>
        <v>87.48</v>
      </c>
      <c r="G112" s="44">
        <f t="shared" si="13"/>
        <v>127.04</v>
      </c>
      <c r="H112" s="44">
        <f t="shared" si="13"/>
        <v>24.28</v>
      </c>
      <c r="I112" s="44">
        <f t="shared" si="13"/>
        <v>79.88</v>
      </c>
    </row>
    <row r="113" spans="2:9" x14ac:dyDescent="0.3">
      <c r="B113" s="1"/>
      <c r="C113" s="44">
        <f t="shared" ref="C113:I113" si="14">C41</f>
        <v>191.55</v>
      </c>
      <c r="D113" s="44">
        <f t="shared" si="14"/>
        <v>62.55</v>
      </c>
      <c r="E113" s="44">
        <f t="shared" si="14"/>
        <v>85.85</v>
      </c>
      <c r="F113" s="44">
        <f t="shared" si="14"/>
        <v>71.349999999999994</v>
      </c>
      <c r="G113" s="44">
        <f t="shared" si="14"/>
        <v>98.22</v>
      </c>
      <c r="H113" s="44">
        <f t="shared" si="14"/>
        <v>20.64</v>
      </c>
      <c r="I113" s="44">
        <f t="shared" si="14"/>
        <v>44.11</v>
      </c>
    </row>
    <row r="114" spans="2:9" x14ac:dyDescent="0.3">
      <c r="B114" s="1"/>
      <c r="C114" s="44">
        <f t="shared" ref="C114:I114" si="15">C43</f>
        <v>165.92</v>
      </c>
      <c r="D114" s="44">
        <f t="shared" si="15"/>
        <v>49.21</v>
      </c>
      <c r="E114" s="44">
        <f t="shared" si="15"/>
        <v>70.98</v>
      </c>
      <c r="F114" s="44">
        <f t="shared" si="15"/>
        <v>42.1</v>
      </c>
      <c r="G114" s="44">
        <f t="shared" si="15"/>
        <v>82.09</v>
      </c>
      <c r="H114" s="44">
        <f t="shared" si="15"/>
        <v>14.21</v>
      </c>
      <c r="I114" s="44">
        <f t="shared" si="15"/>
        <v>26.03</v>
      </c>
    </row>
    <row r="115" spans="2:9" x14ac:dyDescent="0.3">
      <c r="B115" s="1"/>
      <c r="C115" s="44">
        <f t="shared" ref="C115:I115" si="16">C45</f>
        <v>82.96</v>
      </c>
      <c r="D115" s="44">
        <f t="shared" si="16"/>
        <v>0</v>
      </c>
      <c r="E115" s="44">
        <f t="shared" si="16"/>
        <v>27.32</v>
      </c>
      <c r="F115" s="44">
        <f t="shared" si="16"/>
        <v>21.05</v>
      </c>
      <c r="G115" s="44">
        <f t="shared" si="16"/>
        <v>32.83</v>
      </c>
      <c r="H115" s="44">
        <f t="shared" si="16"/>
        <v>0</v>
      </c>
      <c r="I115" s="44">
        <f t="shared" si="16"/>
        <v>0</v>
      </c>
    </row>
    <row r="116" spans="2:9" x14ac:dyDescent="0.3">
      <c r="B116" s="1"/>
      <c r="C116" s="44">
        <f t="shared" ref="C116:I116" si="17">C47</f>
        <v>33.19</v>
      </c>
      <c r="D116" s="44">
        <f t="shared" si="17"/>
        <v>0</v>
      </c>
      <c r="E116" s="44">
        <f t="shared" si="17"/>
        <v>6</v>
      </c>
      <c r="F116" s="44">
        <f t="shared" si="17"/>
        <v>0</v>
      </c>
      <c r="G116" s="44">
        <f t="shared" si="17"/>
        <v>0</v>
      </c>
      <c r="H116" s="44">
        <f t="shared" si="17"/>
        <v>0</v>
      </c>
      <c r="I116" s="44">
        <f t="shared" si="17"/>
        <v>0</v>
      </c>
    </row>
    <row r="117" spans="2:9" x14ac:dyDescent="0.3">
      <c r="B117" s="1"/>
      <c r="C117" s="44">
        <f t="shared" ref="C117:I117" si="18">C49</f>
        <v>13.27</v>
      </c>
      <c r="D117" s="44">
        <f t="shared" si="18"/>
        <v>0</v>
      </c>
      <c r="E117" s="44">
        <f t="shared" si="18"/>
        <v>0</v>
      </c>
      <c r="F117" s="44">
        <f t="shared" si="18"/>
        <v>0</v>
      </c>
      <c r="G117" s="44">
        <f t="shared" si="18"/>
        <v>0</v>
      </c>
      <c r="H117" s="44">
        <f t="shared" si="18"/>
        <v>0</v>
      </c>
      <c r="I117" s="44">
        <f t="shared" si="18"/>
        <v>0</v>
      </c>
    </row>
    <row r="118" spans="2:9" x14ac:dyDescent="0.3">
      <c r="B118" s="1"/>
      <c r="C118" s="40" t="s">
        <v>124</v>
      </c>
      <c r="D118" s="40"/>
      <c r="E118" s="40"/>
      <c r="F118" s="40"/>
      <c r="G118" s="40"/>
      <c r="H118" s="40"/>
      <c r="I118" s="40"/>
    </row>
    <row r="119" spans="2:9" x14ac:dyDescent="0.3">
      <c r="B119" s="1"/>
      <c r="C119" s="44">
        <f t="shared" ref="C119:I119" si="19">C56</f>
        <v>672.86</v>
      </c>
      <c r="D119" s="44">
        <f t="shared" si="19"/>
        <v>408.67</v>
      </c>
      <c r="E119" s="44">
        <f t="shared" si="19"/>
        <v>360.9</v>
      </c>
      <c r="F119" s="44">
        <f t="shared" si="19"/>
        <v>365.16</v>
      </c>
      <c r="G119" s="44">
        <f t="shared" si="19"/>
        <v>393.59</v>
      </c>
      <c r="H119" s="44">
        <f t="shared" si="19"/>
        <v>132.81</v>
      </c>
      <c r="I119" s="44">
        <f t="shared" si="19"/>
        <v>383.27</v>
      </c>
    </row>
    <row r="120" spans="2:9" x14ac:dyDescent="0.3">
      <c r="B120" s="1"/>
      <c r="C120" s="44">
        <f t="shared" ref="C120:I120" si="20">C58</f>
        <v>433.81</v>
      </c>
      <c r="D120" s="44">
        <f t="shared" si="20"/>
        <v>266.63</v>
      </c>
      <c r="E120" s="44">
        <f t="shared" si="20"/>
        <v>216.32</v>
      </c>
      <c r="F120" s="44">
        <f t="shared" si="20"/>
        <v>192.48</v>
      </c>
      <c r="G120" s="44">
        <f t="shared" si="20"/>
        <v>298.2</v>
      </c>
      <c r="H120" s="44">
        <f t="shared" si="20"/>
        <v>100.98</v>
      </c>
      <c r="I120" s="44">
        <f t="shared" si="20"/>
        <v>277.94</v>
      </c>
    </row>
    <row r="121" spans="2:9" x14ac:dyDescent="0.3">
      <c r="B121" s="1"/>
      <c r="C121" s="44">
        <f t="shared" ref="C121:I121" si="21">C60</f>
        <v>298.62</v>
      </c>
      <c r="D121" s="44">
        <f t="shared" si="21"/>
        <v>220.28</v>
      </c>
      <c r="E121" s="44">
        <f t="shared" si="21"/>
        <v>142.37</v>
      </c>
      <c r="F121" s="44">
        <f t="shared" si="21"/>
        <v>124.4</v>
      </c>
      <c r="G121" s="44">
        <f t="shared" si="21"/>
        <v>221.22</v>
      </c>
      <c r="H121" s="44">
        <f t="shared" si="21"/>
        <v>70.06</v>
      </c>
      <c r="I121" s="44">
        <f t="shared" si="21"/>
        <v>172.96</v>
      </c>
    </row>
    <row r="122" spans="2:9" x14ac:dyDescent="0.3">
      <c r="B122" s="1"/>
      <c r="C122" s="44">
        <f t="shared" ref="C122:I122" si="22">C62</f>
        <v>288.77999999999997</v>
      </c>
      <c r="D122" s="44">
        <f t="shared" si="22"/>
        <v>145.88</v>
      </c>
      <c r="E122" s="44">
        <f t="shared" si="22"/>
        <v>125.59</v>
      </c>
      <c r="F122" s="44">
        <f t="shared" si="22"/>
        <v>108.97</v>
      </c>
      <c r="G122" s="44">
        <f t="shared" si="22"/>
        <v>169.73</v>
      </c>
      <c r="H122" s="44">
        <f t="shared" si="22"/>
        <v>37.380000000000003</v>
      </c>
      <c r="I122" s="44">
        <f t="shared" si="22"/>
        <v>109.48</v>
      </c>
    </row>
    <row r="123" spans="2:9" x14ac:dyDescent="0.3">
      <c r="B123" s="1"/>
      <c r="C123" s="44">
        <f t="shared" ref="C123:I123" si="23">C64</f>
        <v>203.3</v>
      </c>
      <c r="D123" s="44">
        <f t="shared" si="23"/>
        <v>52.12</v>
      </c>
      <c r="E123" s="44">
        <f t="shared" si="23"/>
        <v>84.15</v>
      </c>
      <c r="F123" s="44">
        <f t="shared" si="23"/>
        <v>93.24</v>
      </c>
      <c r="G123" s="44">
        <f t="shared" si="23"/>
        <v>116.78</v>
      </c>
      <c r="H123" s="44">
        <f t="shared" si="23"/>
        <v>21.98</v>
      </c>
      <c r="I123" s="44">
        <f t="shared" si="23"/>
        <v>79.58</v>
      </c>
    </row>
    <row r="124" spans="2:9" x14ac:dyDescent="0.3">
      <c r="B124" s="1"/>
      <c r="C124" s="44">
        <f t="shared" ref="C124:I124" si="24">C66</f>
        <v>153.11000000000001</v>
      </c>
      <c r="D124" s="44">
        <f t="shared" si="24"/>
        <v>28.67</v>
      </c>
      <c r="E124" s="44">
        <f t="shared" si="24"/>
        <v>57.47</v>
      </c>
      <c r="F124" s="44">
        <f t="shared" si="24"/>
        <v>69.989999999999995</v>
      </c>
      <c r="G124" s="44">
        <f t="shared" si="24"/>
        <v>82.31</v>
      </c>
      <c r="H124" s="44">
        <f t="shared" si="24"/>
        <v>16.37</v>
      </c>
      <c r="I124" s="44">
        <f t="shared" si="24"/>
        <v>43.77</v>
      </c>
    </row>
    <row r="125" spans="2:9" x14ac:dyDescent="0.3">
      <c r="B125" s="1"/>
      <c r="C125" s="44">
        <f t="shared" ref="C125:I125" si="25">C68</f>
        <v>90.22</v>
      </c>
      <c r="D125" s="44">
        <f t="shared" si="25"/>
        <v>19.7</v>
      </c>
      <c r="E125" s="44">
        <f t="shared" si="25"/>
        <v>50.71</v>
      </c>
      <c r="F125" s="44">
        <f t="shared" si="25"/>
        <v>37.81</v>
      </c>
      <c r="G125" s="44">
        <f t="shared" si="25"/>
        <v>67.489999999999995</v>
      </c>
      <c r="H125" s="44">
        <f t="shared" si="25"/>
        <v>11.25</v>
      </c>
      <c r="I125" s="44">
        <f t="shared" si="25"/>
        <v>23.65</v>
      </c>
    </row>
    <row r="126" spans="2:9" x14ac:dyDescent="0.3">
      <c r="B126" s="1"/>
      <c r="C126" s="44">
        <f t="shared" ref="C126:I126" si="26">C70</f>
        <v>0</v>
      </c>
      <c r="D126" s="44">
        <f t="shared" si="26"/>
        <v>0</v>
      </c>
      <c r="E126" s="44">
        <f t="shared" si="26"/>
        <v>31.74</v>
      </c>
      <c r="F126" s="44">
        <f t="shared" si="26"/>
        <v>18.91</v>
      </c>
      <c r="G126" s="44">
        <f t="shared" si="26"/>
        <v>27</v>
      </c>
      <c r="H126" s="44">
        <f t="shared" si="26"/>
        <v>0</v>
      </c>
      <c r="I126" s="44">
        <f t="shared" si="26"/>
        <v>0</v>
      </c>
    </row>
    <row r="127" spans="2:9" x14ac:dyDescent="0.3">
      <c r="B127" s="1"/>
      <c r="C127" s="44">
        <f t="shared" ref="C127:I127" si="27">C72</f>
        <v>0</v>
      </c>
      <c r="D127" s="44">
        <f t="shared" si="27"/>
        <v>0</v>
      </c>
      <c r="E127" s="44">
        <f t="shared" si="27"/>
        <v>6.35</v>
      </c>
      <c r="F127" s="44">
        <f t="shared" si="27"/>
        <v>0</v>
      </c>
      <c r="G127" s="44">
        <f t="shared" si="27"/>
        <v>0</v>
      </c>
      <c r="H127" s="44">
        <f t="shared" si="27"/>
        <v>0</v>
      </c>
      <c r="I127" s="44">
        <f t="shared" si="27"/>
        <v>0</v>
      </c>
    </row>
    <row r="128" spans="2:9" x14ac:dyDescent="0.3">
      <c r="B128" s="1"/>
      <c r="C128" s="44" t="s">
        <v>123</v>
      </c>
      <c r="D128" s="44"/>
      <c r="E128" s="44"/>
      <c r="F128" s="44"/>
      <c r="G128" s="44"/>
      <c r="H128" s="44"/>
      <c r="I128" s="44"/>
    </row>
    <row r="129" spans="2:9" x14ac:dyDescent="0.3">
      <c r="B129" s="1"/>
      <c r="C129" s="44">
        <f t="shared" ref="C129:I129" si="28">C79</f>
        <v>682.14</v>
      </c>
      <c r="D129" s="44">
        <f t="shared" si="28"/>
        <v>414.31</v>
      </c>
      <c r="E129" s="44">
        <f t="shared" si="28"/>
        <v>365.89</v>
      </c>
      <c r="F129" s="44">
        <f t="shared" si="28"/>
        <v>370.2</v>
      </c>
      <c r="G129" s="44">
        <f t="shared" si="28"/>
        <v>399.02</v>
      </c>
      <c r="H129" s="44">
        <f t="shared" si="28"/>
        <v>134.65</v>
      </c>
      <c r="I129" s="44">
        <f t="shared" si="28"/>
        <v>395.72</v>
      </c>
    </row>
    <row r="130" spans="2:9" x14ac:dyDescent="0.3">
      <c r="B130" s="1"/>
      <c r="C130" s="44">
        <f t="shared" ref="C130:I130" si="29">C81</f>
        <v>439.8</v>
      </c>
      <c r="D130" s="44">
        <f t="shared" si="29"/>
        <v>270.31</v>
      </c>
      <c r="E130" s="44">
        <f t="shared" si="29"/>
        <v>219.3</v>
      </c>
      <c r="F130" s="44">
        <f t="shared" si="29"/>
        <v>195.13</v>
      </c>
      <c r="G130" s="44">
        <f t="shared" si="29"/>
        <v>302.32</v>
      </c>
      <c r="H130" s="44">
        <f t="shared" si="29"/>
        <v>102.38</v>
      </c>
      <c r="I130" s="44">
        <f t="shared" si="29"/>
        <v>288.93</v>
      </c>
    </row>
    <row r="131" spans="2:9" x14ac:dyDescent="0.3">
      <c r="B131" s="1"/>
      <c r="C131" s="44">
        <f t="shared" ref="C131:I131" si="30">C83</f>
        <v>302.75</v>
      </c>
      <c r="D131" s="44">
        <f t="shared" si="30"/>
        <v>223.31</v>
      </c>
      <c r="E131" s="44">
        <f t="shared" si="30"/>
        <v>144.34</v>
      </c>
      <c r="F131" s="44">
        <f t="shared" si="30"/>
        <v>126.13</v>
      </c>
      <c r="G131" s="44">
        <f t="shared" si="30"/>
        <v>224.27</v>
      </c>
      <c r="H131" s="44">
        <f t="shared" si="30"/>
        <v>71.02</v>
      </c>
      <c r="I131" s="44">
        <f t="shared" si="30"/>
        <v>182.27</v>
      </c>
    </row>
    <row r="132" spans="2:9" x14ac:dyDescent="0.3">
      <c r="B132" s="1"/>
      <c r="C132" s="44">
        <f t="shared" ref="C132:I132" si="31">C85</f>
        <v>292.76</v>
      </c>
      <c r="D132" s="44">
        <f t="shared" si="31"/>
        <v>147.88999999999999</v>
      </c>
      <c r="E132" s="44">
        <f t="shared" si="31"/>
        <v>127.32</v>
      </c>
      <c r="F132" s="44">
        <f t="shared" si="31"/>
        <v>110.47</v>
      </c>
      <c r="G132" s="44">
        <f t="shared" si="31"/>
        <v>172.07</v>
      </c>
      <c r="H132" s="44">
        <f t="shared" si="31"/>
        <v>37.89</v>
      </c>
      <c r="I132" s="44">
        <f t="shared" si="31"/>
        <v>115.14</v>
      </c>
    </row>
    <row r="133" spans="2:9" x14ac:dyDescent="0.3">
      <c r="B133" s="1"/>
      <c r="C133" s="44">
        <f t="shared" ref="C133:I133" si="32">C87</f>
        <v>206.11</v>
      </c>
      <c r="D133" s="44">
        <f t="shared" si="32"/>
        <v>52.85</v>
      </c>
      <c r="E133" s="44">
        <f t="shared" si="32"/>
        <v>85.31</v>
      </c>
      <c r="F133" s="44">
        <f t="shared" si="32"/>
        <v>94.52</v>
      </c>
      <c r="G133" s="44">
        <f t="shared" si="32"/>
        <v>118.39</v>
      </c>
      <c r="H133" s="44">
        <f t="shared" si="32"/>
        <v>22.28</v>
      </c>
      <c r="I133" s="44">
        <f t="shared" si="32"/>
        <v>83.63</v>
      </c>
    </row>
    <row r="134" spans="2:9" x14ac:dyDescent="0.3">
      <c r="B134" s="1"/>
      <c r="C134" s="44">
        <f t="shared" ref="C134:I134" si="33">C89</f>
        <v>155.22</v>
      </c>
      <c r="D134" s="44">
        <f t="shared" si="33"/>
        <v>29.06</v>
      </c>
      <c r="E134" s="44">
        <f t="shared" si="33"/>
        <v>58.26</v>
      </c>
      <c r="F134" s="44">
        <f t="shared" si="33"/>
        <v>70.959999999999994</v>
      </c>
      <c r="G134" s="44">
        <f t="shared" si="33"/>
        <v>83.46</v>
      </c>
      <c r="H134" s="44">
        <f t="shared" si="33"/>
        <v>16.59</v>
      </c>
      <c r="I134" s="44">
        <f t="shared" si="33"/>
        <v>47.82</v>
      </c>
    </row>
    <row r="135" spans="2:9" x14ac:dyDescent="0.3">
      <c r="B135" s="1"/>
      <c r="C135" s="44">
        <f t="shared" ref="C135:I135" si="34">C91</f>
        <v>91.46</v>
      </c>
      <c r="D135" s="44">
        <f t="shared" si="34"/>
        <v>19.97</v>
      </c>
      <c r="E135" s="44">
        <f t="shared" si="34"/>
        <v>51.41</v>
      </c>
      <c r="F135" s="44">
        <f t="shared" si="34"/>
        <v>38.33</v>
      </c>
      <c r="G135" s="44">
        <f t="shared" si="34"/>
        <v>68.430000000000007</v>
      </c>
      <c r="H135" s="44">
        <f t="shared" si="34"/>
        <v>11.41</v>
      </c>
      <c r="I135" s="44">
        <f t="shared" si="34"/>
        <v>44.37</v>
      </c>
    </row>
    <row r="136" spans="2:9" x14ac:dyDescent="0.3">
      <c r="B136" s="1"/>
      <c r="C136" s="44">
        <f t="shared" ref="C136:I136" si="35">C93</f>
        <v>0</v>
      </c>
      <c r="D136" s="44">
        <f t="shared" si="35"/>
        <v>0</v>
      </c>
      <c r="E136" s="44">
        <f t="shared" si="35"/>
        <v>32.17</v>
      </c>
      <c r="F136" s="44">
        <f t="shared" si="35"/>
        <v>19.16</v>
      </c>
      <c r="G136" s="44">
        <f t="shared" si="35"/>
        <v>27.38</v>
      </c>
      <c r="H136" s="44">
        <f t="shared" si="35"/>
        <v>0</v>
      </c>
      <c r="I136" s="44">
        <f t="shared" si="35"/>
        <v>23.97</v>
      </c>
    </row>
    <row r="137" spans="2:9" x14ac:dyDescent="0.3">
      <c r="B137" s="1"/>
      <c r="C137" s="44">
        <f t="shared" ref="C137:I137" si="36">C95</f>
        <v>0</v>
      </c>
      <c r="D137" s="44">
        <f t="shared" si="36"/>
        <v>0</v>
      </c>
      <c r="E137" s="44">
        <f t="shared" si="36"/>
        <v>6.43</v>
      </c>
      <c r="F137" s="44">
        <f t="shared" si="36"/>
        <v>0</v>
      </c>
      <c r="G137" s="44">
        <f t="shared" si="36"/>
        <v>0</v>
      </c>
      <c r="H137" s="44">
        <f t="shared" si="36"/>
        <v>0</v>
      </c>
      <c r="I137" s="44">
        <f t="shared" si="36"/>
        <v>0</v>
      </c>
    </row>
    <row r="138" spans="2:9" x14ac:dyDescent="0.3">
      <c r="B138" s="1"/>
      <c r="C138" s="43"/>
      <c r="D138" s="43"/>
      <c r="E138" s="43"/>
      <c r="F138" s="43"/>
      <c r="G138" s="43"/>
      <c r="H138" s="43"/>
      <c r="I138" s="43"/>
    </row>
    <row r="139" spans="2:9" x14ac:dyDescent="0.3">
      <c r="B139" s="1"/>
      <c r="C139" s="43"/>
      <c r="D139" s="43"/>
      <c r="E139" s="43"/>
      <c r="F139" s="43"/>
      <c r="G139" s="43"/>
      <c r="H139" s="43"/>
      <c r="I139" s="43"/>
    </row>
    <row r="140" spans="2:9" x14ac:dyDescent="0.3">
      <c r="B140" s="1"/>
    </row>
    <row r="141" spans="2:9" x14ac:dyDescent="0.3">
      <c r="B141" s="1"/>
    </row>
    <row r="142" spans="2:9" x14ac:dyDescent="0.3">
      <c r="B142" s="1"/>
    </row>
    <row r="143" spans="2:9" x14ac:dyDescent="0.3">
      <c r="B143" s="1"/>
    </row>
    <row r="144" spans="2:9" x14ac:dyDescent="0.3">
      <c r="B144" s="1"/>
    </row>
    <row r="145" spans="2:2" x14ac:dyDescent="0.3">
      <c r="B145" s="1"/>
    </row>
    <row r="146" spans="2:2" x14ac:dyDescent="0.3">
      <c r="B146" s="1"/>
    </row>
    <row r="147" spans="2:2" x14ac:dyDescent="0.3">
      <c r="B147" s="1"/>
    </row>
    <row r="148" spans="2:2" x14ac:dyDescent="0.3">
      <c r="B148" s="1"/>
    </row>
    <row r="149" spans="2:2" x14ac:dyDescent="0.3">
      <c r="B149" s="1"/>
    </row>
    <row r="150" spans="2:2" x14ac:dyDescent="0.3">
      <c r="B150" s="1"/>
    </row>
    <row r="151" spans="2:2" x14ac:dyDescent="0.3">
      <c r="B151" s="1"/>
    </row>
    <row r="152" spans="2:2" x14ac:dyDescent="0.3">
      <c r="B152" s="1"/>
    </row>
    <row r="153" spans="2:2" x14ac:dyDescent="0.3">
      <c r="B153" s="1"/>
    </row>
    <row r="154" spans="2:2" x14ac:dyDescent="0.3">
      <c r="B154" s="1"/>
    </row>
    <row r="155" spans="2:2" x14ac:dyDescent="0.3">
      <c r="B155" s="1"/>
    </row>
    <row r="156" spans="2:2" x14ac:dyDescent="0.3">
      <c r="B156" s="1"/>
    </row>
    <row r="157" spans="2:2" x14ac:dyDescent="0.3">
      <c r="B157" s="1"/>
    </row>
    <row r="158" spans="2:2" x14ac:dyDescent="0.3">
      <c r="B158" s="1"/>
    </row>
    <row r="159" spans="2:2" x14ac:dyDescent="0.3">
      <c r="B159" s="1"/>
    </row>
    <row r="160" spans="2:2" x14ac:dyDescent="0.3">
      <c r="B160" s="1"/>
    </row>
    <row r="161" spans="2:2" x14ac:dyDescent="0.3">
      <c r="B161" s="1"/>
    </row>
    <row r="162" spans="2:2" x14ac:dyDescent="0.3">
      <c r="B162" s="1"/>
    </row>
    <row r="163" spans="2:2" x14ac:dyDescent="0.3">
      <c r="B163" s="1"/>
    </row>
    <row r="164" spans="2:2" x14ac:dyDescent="0.3">
      <c r="B164" s="1"/>
    </row>
    <row r="165" spans="2:2" x14ac:dyDescent="0.3">
      <c r="B165" s="1"/>
    </row>
    <row r="166" spans="2:2" x14ac:dyDescent="0.3">
      <c r="B166" s="1"/>
    </row>
    <row r="167" spans="2:2" x14ac:dyDescent="0.3">
      <c r="B167" s="1"/>
    </row>
    <row r="168" spans="2:2" x14ac:dyDescent="0.3">
      <c r="B168" s="1"/>
    </row>
    <row r="169" spans="2:2" x14ac:dyDescent="0.3">
      <c r="B169" s="1"/>
    </row>
    <row r="170" spans="2:2" x14ac:dyDescent="0.3">
      <c r="B170" s="1"/>
    </row>
    <row r="171" spans="2:2" x14ac:dyDescent="0.3">
      <c r="B171" s="1"/>
    </row>
    <row r="172" spans="2:2" x14ac:dyDescent="0.3">
      <c r="B172" s="1"/>
    </row>
    <row r="173" spans="2:2" x14ac:dyDescent="0.3">
      <c r="B173" s="1"/>
    </row>
    <row r="174" spans="2:2" x14ac:dyDescent="0.3">
      <c r="B174" s="1"/>
    </row>
    <row r="185" spans="3:8" x14ac:dyDescent="0.3">
      <c r="C185" s="41"/>
      <c r="D185" s="41"/>
      <c r="E185" s="41"/>
      <c r="F185" s="41"/>
      <c r="G185" s="41"/>
      <c r="H185" s="41"/>
    </row>
    <row r="186" spans="3:8" x14ac:dyDescent="0.3">
      <c r="C186" s="41" t="s">
        <v>124</v>
      </c>
      <c r="D186" s="41" t="s">
        <v>125</v>
      </c>
      <c r="E186" s="41" t="s">
        <v>126</v>
      </c>
      <c r="F186" s="41" t="s">
        <v>123</v>
      </c>
      <c r="G186" s="41"/>
      <c r="H186" s="41"/>
    </row>
    <row r="187" spans="3:8" x14ac:dyDescent="0.3">
      <c r="C187" s="41" t="s">
        <v>18</v>
      </c>
      <c r="D187" s="41" t="s">
        <v>18</v>
      </c>
      <c r="E187" s="41" t="s">
        <v>18</v>
      </c>
      <c r="F187" s="41" t="s">
        <v>18</v>
      </c>
      <c r="G187" s="41" t="s">
        <v>28</v>
      </c>
      <c r="H187" s="41"/>
    </row>
    <row r="188" spans="3:8" x14ac:dyDescent="0.3">
      <c r="C188" s="41" t="s">
        <v>29</v>
      </c>
      <c r="D188" s="41" t="s">
        <v>29</v>
      </c>
      <c r="E188" s="41" t="s">
        <v>29</v>
      </c>
      <c r="F188" s="41" t="s">
        <v>29</v>
      </c>
      <c r="G188" s="41" t="s">
        <v>30</v>
      </c>
      <c r="H188" s="41"/>
    </row>
    <row r="189" spans="3:8" x14ac:dyDescent="0.3">
      <c r="C189" s="41" t="s">
        <v>5</v>
      </c>
      <c r="D189" s="41" t="s">
        <v>5</v>
      </c>
      <c r="E189" s="41" t="s">
        <v>5</v>
      </c>
      <c r="F189" s="41" t="s">
        <v>5</v>
      </c>
      <c r="G189" s="41" t="s">
        <v>38</v>
      </c>
      <c r="H189" s="41"/>
    </row>
    <row r="190" spans="3:8" x14ac:dyDescent="0.3">
      <c r="C190" s="41" t="s">
        <v>6</v>
      </c>
      <c r="D190" s="41" t="s">
        <v>6</v>
      </c>
      <c r="E190" s="41" t="s">
        <v>6</v>
      </c>
      <c r="F190" s="41" t="s">
        <v>6</v>
      </c>
      <c r="G190" s="41" t="s">
        <v>45</v>
      </c>
      <c r="H190" s="41"/>
    </row>
    <row r="191" spans="3:8" x14ac:dyDescent="0.3">
      <c r="C191" s="41" t="s">
        <v>9</v>
      </c>
      <c r="D191" s="41" t="s">
        <v>9</v>
      </c>
      <c r="E191" s="41" t="s">
        <v>9</v>
      </c>
      <c r="F191" s="41" t="s">
        <v>9</v>
      </c>
      <c r="G191" s="41" t="s">
        <v>53</v>
      </c>
      <c r="H191" s="41"/>
    </row>
    <row r="192" spans="3:8" x14ac:dyDescent="0.3">
      <c r="C192" s="41" t="s">
        <v>8</v>
      </c>
      <c r="D192" s="41" t="s">
        <v>8</v>
      </c>
      <c r="E192" s="41" t="s">
        <v>8</v>
      </c>
      <c r="F192" s="41" t="s">
        <v>8</v>
      </c>
      <c r="G192" s="41" t="s">
        <v>61</v>
      </c>
      <c r="H192" s="41"/>
    </row>
    <row r="193" spans="3:8" x14ac:dyDescent="0.3">
      <c r="C193" s="41" t="s">
        <v>7</v>
      </c>
      <c r="D193" s="41" t="s">
        <v>7</v>
      </c>
      <c r="E193" s="41" t="s">
        <v>7</v>
      </c>
      <c r="F193" s="41" t="s">
        <v>7</v>
      </c>
      <c r="G193" s="41" t="s">
        <v>69</v>
      </c>
      <c r="H193" s="41"/>
    </row>
    <row r="194" spans="3:8" x14ac:dyDescent="0.3">
      <c r="C194" s="41" t="s">
        <v>77</v>
      </c>
      <c r="D194" s="41" t="s">
        <v>77</v>
      </c>
      <c r="E194" s="41" t="s">
        <v>77</v>
      </c>
      <c r="F194" s="41" t="s">
        <v>77</v>
      </c>
      <c r="G194" s="41" t="s">
        <v>78</v>
      </c>
      <c r="H194" s="41"/>
    </row>
    <row r="195" spans="3:8" x14ac:dyDescent="0.3">
      <c r="C195" s="41" t="s">
        <v>79</v>
      </c>
      <c r="D195" s="41" t="s">
        <v>79</v>
      </c>
      <c r="E195" s="41" t="s">
        <v>79</v>
      </c>
      <c r="F195" s="41" t="s">
        <v>79</v>
      </c>
      <c r="G195" s="41" t="s">
        <v>80</v>
      </c>
      <c r="H195" s="41"/>
    </row>
    <row r="196" spans="3:8" x14ac:dyDescent="0.3">
      <c r="C196" s="42"/>
      <c r="D196" s="41"/>
      <c r="E196" s="41" t="s">
        <v>109</v>
      </c>
      <c r="F196" s="41"/>
      <c r="G196" s="41" t="s">
        <v>110</v>
      </c>
      <c r="H196" s="41"/>
    </row>
    <row r="197" spans="3:8" x14ac:dyDescent="0.3">
      <c r="C197" s="41"/>
      <c r="D197" s="41"/>
      <c r="E197" s="41"/>
      <c r="F197" s="41"/>
      <c r="G197" s="41"/>
      <c r="H197" s="41"/>
    </row>
    <row r="198" spans="3:8" x14ac:dyDescent="0.3">
      <c r="C198" s="41"/>
      <c r="D198" s="41"/>
      <c r="E198" s="41"/>
      <c r="F198" s="41"/>
      <c r="G198" s="41"/>
      <c r="H198" s="41"/>
    </row>
    <row r="199" spans="3:8" x14ac:dyDescent="0.3">
      <c r="C199" s="41"/>
      <c r="D199" s="41"/>
      <c r="E199" s="41"/>
      <c r="F199" s="41"/>
      <c r="G199" s="41"/>
      <c r="H199" s="41"/>
    </row>
  </sheetData>
  <sheetProtection algorithmName="SHA-512" hashValue="MqqqVWR8TM55p1LuV46Yqy8saYJpu7xI42uIiTU4SizOnEgbrtsBI/XnNstGnlH9+yZ+3A2iCJjtkxSArVX+pQ==" saltValue="NdTrQNaNomw5tsNcUo/dEw==" spinCount="100000" sheet="1" objects="1" scenarios="1"/>
  <mergeCells count="12">
    <mergeCell ref="E6:H6"/>
    <mergeCell ref="C6:D6"/>
    <mergeCell ref="B5:I5"/>
    <mergeCell ref="B27:I27"/>
    <mergeCell ref="C28:D28"/>
    <mergeCell ref="E28:H28"/>
    <mergeCell ref="B52:I52"/>
    <mergeCell ref="C53:D53"/>
    <mergeCell ref="E53:H53"/>
    <mergeCell ref="B75:I75"/>
    <mergeCell ref="C76:D76"/>
    <mergeCell ref="E76:H76"/>
  </mergeCells>
  <phoneticPr fontId="5" type="noConversion"/>
  <hyperlinks>
    <hyperlink ref="F3" r:id="rId1" xr:uid="{F6CCBFB7-D852-4580-9782-45C118104628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COSTO APRÓX.</vt:lpstr>
      <vt:lpstr>CVU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 MERMA</dc:creator>
  <cp:keywords>hebmerma.com</cp:keywords>
  <cp:lastModifiedBy>Heb MERMA</cp:lastModifiedBy>
  <dcterms:created xsi:type="dcterms:W3CDTF">2026-08-21T23:49:17Z</dcterms:created>
  <dcterms:modified xsi:type="dcterms:W3CDTF">2026-09-10T01:57:22Z</dcterms:modified>
</cp:coreProperties>
</file>