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bert\Downloads\"/>
    </mc:Choice>
  </mc:AlternateContent>
  <xr:revisionPtr revIDLastSave="0" documentId="13_ncr:1_{91289C72-4910-47DB-96A6-F26054E9F6AD}" xr6:coauthVersionLast="45" xr6:coauthVersionMax="47" xr10:uidLastSave="{00000000-0000-0000-0000-000000000000}"/>
  <bookViews>
    <workbookView xWindow="-120" yWindow="-120" windowWidth="20730" windowHeight="11760" xr2:uid="{03C8C45F-FBF6-40F4-BFAF-7FEAD4A12ADF}"/>
  </bookViews>
  <sheets>
    <sheet name="Solver" sheetId="1" r:id="rId1"/>
  </sheets>
  <definedNames>
    <definedName name="_xlnm.Print_Area" localSheetId="0">Solver!$A$1:$K$40</definedName>
    <definedName name="solver_adj" localSheetId="0" hidden="1">Solver!$B$16:$B$19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Solver!$C$28</definedName>
    <definedName name="solver_lhs2" localSheetId="0" hidden="1">Solver!$C$29</definedName>
    <definedName name="solver_lhs3" localSheetId="0" hidden="1">Solver!$C$30</definedName>
    <definedName name="solver_lhs4" localSheetId="0" hidden="1">Solver!$C$31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4</definedName>
    <definedName name="solver_nwt" localSheetId="0" hidden="1">1</definedName>
    <definedName name="solver_opt" localSheetId="0" hidden="1">Solver!$C$33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C31" i="1"/>
  <c r="C30" i="1"/>
  <c r="C22" i="1"/>
  <c r="E19" i="1"/>
  <c r="D19" i="1"/>
  <c r="F19" i="1" s="1"/>
  <c r="G19" i="1" s="1"/>
  <c r="H19" i="1" s="1"/>
  <c r="C19" i="1"/>
  <c r="E18" i="1"/>
  <c r="D18" i="1"/>
  <c r="F18" i="1" s="1"/>
  <c r="G18" i="1" s="1"/>
  <c r="H18" i="1" s="1"/>
  <c r="I18" i="1" s="1"/>
  <c r="J18" i="1" s="1"/>
  <c r="K18" i="1" s="1"/>
  <c r="C18" i="1"/>
  <c r="E17" i="1"/>
  <c r="D17" i="1"/>
  <c r="F17" i="1" s="1"/>
  <c r="G17" i="1" s="1"/>
  <c r="H17" i="1" s="1"/>
  <c r="C17" i="1"/>
  <c r="F16" i="1"/>
  <c r="G16" i="1" s="1"/>
  <c r="H16" i="1" s="1"/>
  <c r="E16" i="1"/>
  <c r="D16" i="1"/>
  <c r="C16" i="1"/>
  <c r="E13" i="1"/>
  <c r="I16" i="1" l="1"/>
  <c r="J16" i="1" s="1"/>
  <c r="K16" i="1" s="1"/>
  <c r="I19" i="1"/>
  <c r="J19" i="1" s="1"/>
  <c r="K19" i="1" s="1"/>
  <c r="I17" i="1"/>
  <c r="J17" i="1" s="1"/>
  <c r="K17" i="1" s="1"/>
  <c r="C29" i="1" s="1"/>
  <c r="C28" i="1" l="1"/>
  <c r="C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Wilder</author>
  </authors>
  <commentList>
    <comment ref="B15" authorId="0" shapeId="0" xr:uid="{683DA5CE-F243-4603-A113-D2E28117D962}">
      <text>
        <r>
          <rPr>
            <sz val="9"/>
            <color indexed="81"/>
            <rFont val="Tahoma"/>
            <family val="2"/>
          </rPr>
          <t xml:space="preserve">m3/s
</t>
        </r>
      </text>
    </comment>
    <comment ref="K15" authorId="0" shapeId="0" xr:uid="{24AD7DE7-CF25-46AC-8895-035CCC7086D1}">
      <text>
        <r>
          <rPr>
            <b/>
            <sz val="9"/>
            <color indexed="81"/>
            <rFont val="Tahoma"/>
            <family val="2"/>
          </rPr>
          <t>m</t>
        </r>
      </text>
    </comment>
  </commentList>
</comments>
</file>

<file path=xl/sharedStrings.xml><?xml version="1.0" encoding="utf-8"?>
<sst xmlns="http://schemas.openxmlformats.org/spreadsheetml/2006/main" count="67" uniqueCount="57">
  <si>
    <t>Se tiene dos reservorios A y D, cuyos espejos de agua se ubican en las cotas +30 msnm y +21 msnm</t>
  </si>
  <si>
    <t>Se tiene luego las tuberías AB, BC, BWC y CD cuyas características son las indicadas</t>
  </si>
  <si>
    <t>Se pide determinar el caudal circulante en cada una de las tuberías.</t>
  </si>
  <si>
    <t xml:space="preserve"> msnm</t>
  </si>
  <si>
    <t>Tubería</t>
  </si>
  <si>
    <t>L (m)</t>
  </si>
  <si>
    <t>D (cm)</t>
  </si>
  <si>
    <t>K (mm)</t>
  </si>
  <si>
    <t>A</t>
  </si>
  <si>
    <t>AB  (1)</t>
  </si>
  <si>
    <t xml:space="preserve">              B</t>
  </si>
  <si>
    <t>BC  (2)</t>
  </si>
  <si>
    <t xml:space="preserve"> </t>
  </si>
  <si>
    <t xml:space="preserve">      C</t>
  </si>
  <si>
    <t>msnm</t>
  </si>
  <si>
    <t>BWC  (3)</t>
  </si>
  <si>
    <t xml:space="preserve">            W</t>
  </si>
  <si>
    <t>CD  (4)</t>
  </si>
  <si>
    <t>D</t>
  </si>
  <si>
    <t>hf = f L/D V^2/(2g)</t>
  </si>
  <si>
    <t>f: Barr</t>
  </si>
  <si>
    <t>1/raiz(f) = -2 log(K/(3.7*D) + 5.1286/Re^0.89)</t>
  </si>
  <si>
    <t>(Darcy Weisbach)</t>
  </si>
  <si>
    <t>Re = V D / visc</t>
  </si>
  <si>
    <t>visc =</t>
  </si>
  <si>
    <t>m2/s</t>
  </si>
  <si>
    <t>Asumir Q</t>
  </si>
  <si>
    <t>D (m)</t>
  </si>
  <si>
    <t>K (m)</t>
  </si>
  <si>
    <t>A (m2)</t>
  </si>
  <si>
    <t>V (m/s)</t>
  </si>
  <si>
    <t>Re = VD/visc</t>
  </si>
  <si>
    <t>RHS (Barr)</t>
  </si>
  <si>
    <t>f (Barr)</t>
  </si>
  <si>
    <t>hf (D.W.)</t>
  </si>
  <si>
    <t>visc = 10^-6 m2/s</t>
  </si>
  <si>
    <t>Ecuaciones que permiten analizar este sistema</t>
  </si>
  <si>
    <t>RHS - right hand side</t>
  </si>
  <si>
    <t xml:space="preserve">h1 + h2 + h4  = </t>
  </si>
  <si>
    <t>que es el desnivel entre el reservorio superior y el inferior</t>
  </si>
  <si>
    <t>h2 =h3</t>
  </si>
  <si>
    <t>por estar en paralelo</t>
  </si>
  <si>
    <t xml:space="preserve">Q1 = Q2 + Q3 </t>
  </si>
  <si>
    <t xml:space="preserve">Q1 = Q4  </t>
  </si>
  <si>
    <t>porque reune el caudal total (balance de caudales)</t>
  </si>
  <si>
    <t>Condiciones o restricciones:</t>
  </si>
  <si>
    <t>h1 + h2 + h4 - 9 = 0</t>
  </si>
  <si>
    <t>=</t>
  </si>
  <si>
    <t>h2 - h3 = 0</t>
  </si>
  <si>
    <t>Q1 - Q2 - Q3 = 0</t>
  </si>
  <si>
    <t>Q1 - Q4 = 0</t>
  </si>
  <si>
    <t>Suma =</t>
  </si>
  <si>
    <t>objetivo</t>
  </si>
  <si>
    <t>Resumen de resultados</t>
  </si>
  <si>
    <t>Q</t>
  </si>
  <si>
    <t>lps</t>
  </si>
  <si>
    <t>Y.D.I.B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</si>
</sst>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164" fontId="0" fillId="5" borderId="1" xfId="0" applyNumberFormat="1" applyFill="1" applyBorder="1"/>
    <xf numFmtId="164" fontId="0" fillId="6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367747</xdr:colOff>
      <xdr:row>4</xdr:row>
      <xdr:rowOff>3313</xdr:rowOff>
    </xdr:from>
    <xdr:to>
      <xdr:col>4</xdr:col>
      <xdr:colOff>788504</xdr:colOff>
      <xdr:row>5</xdr:row>
      <xdr:rowOff>9939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F3302EAC-FD9C-48E3-8345-0225DA5D6067}"/>
            </a:ext>
          </a:extLst>
        </xdr:cNvPr>
        <xdr:cNvSpPr/>
      </xdr:nvSpPr>
      <xdr:spPr>
        <a:xfrm>
          <a:off x="3537667" y="734833"/>
          <a:ext cx="420757" cy="18950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7</xdr:row>
      <xdr:rowOff>9939</xdr:rowOff>
    </xdr:from>
    <xdr:to>
      <xdr:col>7</xdr:col>
      <xdr:colOff>354495</xdr:colOff>
      <xdr:row>7</xdr:row>
      <xdr:rowOff>178904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EEF66A38-A210-490F-BCAA-0F2C04A742B8}"/>
            </a:ext>
          </a:extLst>
        </xdr:cNvPr>
        <xdr:cNvSpPr/>
      </xdr:nvSpPr>
      <xdr:spPr>
        <a:xfrm>
          <a:off x="5547360" y="1290099"/>
          <a:ext cx="354495" cy="1689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788504</xdr:colOff>
      <xdr:row>4</xdr:row>
      <xdr:rowOff>180562</xdr:rowOff>
    </xdr:from>
    <xdr:to>
      <xdr:col>7</xdr:col>
      <xdr:colOff>0</xdr:colOff>
      <xdr:row>7</xdr:row>
      <xdr:rowOff>177249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0105381-6211-4695-BEA0-76B20F3D2415}"/>
            </a:ext>
          </a:extLst>
        </xdr:cNvPr>
        <xdr:cNvCxnSpPr/>
      </xdr:nvCxnSpPr>
      <xdr:spPr>
        <a:xfrm>
          <a:off x="3958424" y="912082"/>
          <a:ext cx="1588936" cy="54532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483704</xdr:colOff>
      <xdr:row>5</xdr:row>
      <xdr:rowOff>165652</xdr:rowOff>
    </xdr:from>
    <xdr:to>
      <xdr:col>6</xdr:col>
      <xdr:colOff>221974</xdr:colOff>
      <xdr:row>7</xdr:row>
      <xdr:rowOff>79513</xdr:rowOff>
    </xdr:to>
    <xdr:sp macro="" textlink="">
      <xdr:nvSpPr>
        <xdr:cNvPr id="5" name="Forma libre 4">
          <a:extLst>
            <a:ext uri="{FF2B5EF4-FFF2-40B4-BE49-F238E27FC236}">
              <a16:creationId xmlns:a16="http://schemas.microsoft.com/office/drawing/2014/main" id="{853DE791-9A00-44A5-9DAC-3A1B55F61221}"/>
            </a:ext>
          </a:extLst>
        </xdr:cNvPr>
        <xdr:cNvSpPr/>
      </xdr:nvSpPr>
      <xdr:spPr>
        <a:xfrm>
          <a:off x="4446104" y="1080052"/>
          <a:ext cx="530750" cy="279621"/>
        </a:xfrm>
        <a:custGeom>
          <a:avLst/>
          <a:gdLst>
            <a:gd name="connsiteX0" fmla="*/ 3313 w 530087"/>
            <a:gd name="connsiteY0" fmla="*/ 0 h 278296"/>
            <a:gd name="connsiteX1" fmla="*/ 0 w 530087"/>
            <a:gd name="connsiteY1" fmla="*/ 19878 h 278296"/>
            <a:gd name="connsiteX2" fmla="*/ 3313 w 530087"/>
            <a:gd name="connsiteY2" fmla="*/ 115957 h 278296"/>
            <a:gd name="connsiteX3" fmla="*/ 9939 w 530087"/>
            <a:gd name="connsiteY3" fmla="*/ 129209 h 278296"/>
            <a:gd name="connsiteX4" fmla="*/ 16566 w 530087"/>
            <a:gd name="connsiteY4" fmla="*/ 149087 h 278296"/>
            <a:gd name="connsiteX5" fmla="*/ 33131 w 530087"/>
            <a:gd name="connsiteY5" fmla="*/ 172278 h 278296"/>
            <a:gd name="connsiteX6" fmla="*/ 39757 w 530087"/>
            <a:gd name="connsiteY6" fmla="*/ 182218 h 278296"/>
            <a:gd name="connsiteX7" fmla="*/ 43070 w 530087"/>
            <a:gd name="connsiteY7" fmla="*/ 192157 h 278296"/>
            <a:gd name="connsiteX8" fmla="*/ 59635 w 530087"/>
            <a:gd name="connsiteY8" fmla="*/ 212035 h 278296"/>
            <a:gd name="connsiteX9" fmla="*/ 69574 w 530087"/>
            <a:gd name="connsiteY9" fmla="*/ 215348 h 278296"/>
            <a:gd name="connsiteX10" fmla="*/ 79513 w 530087"/>
            <a:gd name="connsiteY10" fmla="*/ 225287 h 278296"/>
            <a:gd name="connsiteX11" fmla="*/ 92766 w 530087"/>
            <a:gd name="connsiteY11" fmla="*/ 228600 h 278296"/>
            <a:gd name="connsiteX12" fmla="*/ 112644 w 530087"/>
            <a:gd name="connsiteY12" fmla="*/ 241852 h 278296"/>
            <a:gd name="connsiteX13" fmla="*/ 132522 w 530087"/>
            <a:gd name="connsiteY13" fmla="*/ 255104 h 278296"/>
            <a:gd name="connsiteX14" fmla="*/ 152400 w 530087"/>
            <a:gd name="connsiteY14" fmla="*/ 261731 h 278296"/>
            <a:gd name="connsiteX15" fmla="*/ 162339 w 530087"/>
            <a:gd name="connsiteY15" fmla="*/ 268357 h 278296"/>
            <a:gd name="connsiteX16" fmla="*/ 205409 w 530087"/>
            <a:gd name="connsiteY16" fmla="*/ 278296 h 278296"/>
            <a:gd name="connsiteX17" fmla="*/ 381000 w 530087"/>
            <a:gd name="connsiteY17" fmla="*/ 274983 h 278296"/>
            <a:gd name="connsiteX18" fmla="*/ 397566 w 530087"/>
            <a:gd name="connsiteY18" fmla="*/ 268357 h 278296"/>
            <a:gd name="connsiteX19" fmla="*/ 417444 w 530087"/>
            <a:gd name="connsiteY19" fmla="*/ 261731 h 278296"/>
            <a:gd name="connsiteX20" fmla="*/ 427383 w 530087"/>
            <a:gd name="connsiteY20" fmla="*/ 251791 h 278296"/>
            <a:gd name="connsiteX21" fmla="*/ 437322 w 530087"/>
            <a:gd name="connsiteY21" fmla="*/ 248478 h 278296"/>
            <a:gd name="connsiteX22" fmla="*/ 463826 w 530087"/>
            <a:gd name="connsiteY22" fmla="*/ 241852 h 278296"/>
            <a:gd name="connsiteX23" fmla="*/ 493644 w 530087"/>
            <a:gd name="connsiteY23" fmla="*/ 228600 h 278296"/>
            <a:gd name="connsiteX24" fmla="*/ 496957 w 530087"/>
            <a:gd name="connsiteY24" fmla="*/ 218661 h 278296"/>
            <a:gd name="connsiteX25" fmla="*/ 510209 w 530087"/>
            <a:gd name="connsiteY25" fmla="*/ 212035 h 278296"/>
            <a:gd name="connsiteX26" fmla="*/ 530087 w 530087"/>
            <a:gd name="connsiteY26" fmla="*/ 202096 h 2782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</a:cxnLst>
          <a:rect l="l" t="t" r="r" b="b"/>
          <a:pathLst>
            <a:path w="530087" h="278296">
              <a:moveTo>
                <a:pt x="3313" y="0"/>
              </a:moveTo>
              <a:cubicBezTo>
                <a:pt x="2209" y="6626"/>
                <a:pt x="0" y="13161"/>
                <a:pt x="0" y="19878"/>
              </a:cubicBezTo>
              <a:cubicBezTo>
                <a:pt x="0" y="51923"/>
                <a:pt x="412" y="84043"/>
                <a:pt x="3313" y="115957"/>
              </a:cubicBezTo>
              <a:cubicBezTo>
                <a:pt x="3760" y="120875"/>
                <a:pt x="8105" y="124624"/>
                <a:pt x="9939" y="129209"/>
              </a:cubicBezTo>
              <a:cubicBezTo>
                <a:pt x="12533" y="135694"/>
                <a:pt x="11627" y="144148"/>
                <a:pt x="16566" y="149087"/>
              </a:cubicBezTo>
              <a:cubicBezTo>
                <a:pt x="32754" y="165275"/>
                <a:pt x="21504" y="151929"/>
                <a:pt x="33131" y="172278"/>
              </a:cubicBezTo>
              <a:cubicBezTo>
                <a:pt x="35107" y="175735"/>
                <a:pt x="37976" y="178656"/>
                <a:pt x="39757" y="182218"/>
              </a:cubicBezTo>
              <a:cubicBezTo>
                <a:pt x="41319" y="185342"/>
                <a:pt x="41508" y="189033"/>
                <a:pt x="43070" y="192157"/>
              </a:cubicBezTo>
              <a:cubicBezTo>
                <a:pt x="46126" y="198269"/>
                <a:pt x="54140" y="208371"/>
                <a:pt x="59635" y="212035"/>
              </a:cubicBezTo>
              <a:cubicBezTo>
                <a:pt x="62541" y="213972"/>
                <a:pt x="66261" y="214244"/>
                <a:pt x="69574" y="215348"/>
              </a:cubicBezTo>
              <a:cubicBezTo>
                <a:pt x="72887" y="218661"/>
                <a:pt x="75445" y="222963"/>
                <a:pt x="79513" y="225287"/>
              </a:cubicBezTo>
              <a:cubicBezTo>
                <a:pt x="83467" y="227546"/>
                <a:pt x="88977" y="226074"/>
                <a:pt x="92766" y="228600"/>
              </a:cubicBezTo>
              <a:cubicBezTo>
                <a:pt x="120223" y="246904"/>
                <a:pt x="74596" y="232340"/>
                <a:pt x="112644" y="241852"/>
              </a:cubicBezTo>
              <a:cubicBezTo>
                <a:pt x="119270" y="246269"/>
                <a:pt x="125399" y="251542"/>
                <a:pt x="132522" y="255104"/>
              </a:cubicBezTo>
              <a:cubicBezTo>
                <a:pt x="138769" y="258228"/>
                <a:pt x="146589" y="257857"/>
                <a:pt x="152400" y="261731"/>
              </a:cubicBezTo>
              <a:cubicBezTo>
                <a:pt x="155713" y="263940"/>
                <a:pt x="158539" y="267169"/>
                <a:pt x="162339" y="268357"/>
              </a:cubicBezTo>
              <a:cubicBezTo>
                <a:pt x="176402" y="272752"/>
                <a:pt x="191052" y="274983"/>
                <a:pt x="205409" y="278296"/>
              </a:cubicBezTo>
              <a:cubicBezTo>
                <a:pt x="263939" y="277192"/>
                <a:pt x="322537" y="278007"/>
                <a:pt x="381000" y="274983"/>
              </a:cubicBezTo>
              <a:cubicBezTo>
                <a:pt x="386939" y="274676"/>
                <a:pt x="391977" y="270389"/>
                <a:pt x="397566" y="268357"/>
              </a:cubicBezTo>
              <a:cubicBezTo>
                <a:pt x="404130" y="265970"/>
                <a:pt x="417444" y="261731"/>
                <a:pt x="417444" y="261731"/>
              </a:cubicBezTo>
              <a:cubicBezTo>
                <a:pt x="420757" y="258418"/>
                <a:pt x="423484" y="254390"/>
                <a:pt x="427383" y="251791"/>
              </a:cubicBezTo>
              <a:cubicBezTo>
                <a:pt x="430289" y="249854"/>
                <a:pt x="433934" y="249325"/>
                <a:pt x="437322" y="248478"/>
              </a:cubicBezTo>
              <a:cubicBezTo>
                <a:pt x="448373" y="245715"/>
                <a:pt x="454088" y="246180"/>
                <a:pt x="463826" y="241852"/>
              </a:cubicBezTo>
              <a:cubicBezTo>
                <a:pt x="498329" y="226518"/>
                <a:pt x="471256" y="236063"/>
                <a:pt x="493644" y="228600"/>
              </a:cubicBezTo>
              <a:cubicBezTo>
                <a:pt x="494748" y="225287"/>
                <a:pt x="494488" y="221130"/>
                <a:pt x="496957" y="218661"/>
              </a:cubicBezTo>
              <a:cubicBezTo>
                <a:pt x="500449" y="215169"/>
                <a:pt x="505696" y="214041"/>
                <a:pt x="510209" y="212035"/>
              </a:cubicBezTo>
              <a:cubicBezTo>
                <a:pt x="529665" y="203388"/>
                <a:pt x="522190" y="209993"/>
                <a:pt x="530087" y="20209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159026</xdr:colOff>
      <xdr:row>4</xdr:row>
      <xdr:rowOff>162339</xdr:rowOff>
    </xdr:from>
    <xdr:to>
      <xdr:col>5</xdr:col>
      <xdr:colOff>387626</xdr:colOff>
      <xdr:row>5</xdr:row>
      <xdr:rowOff>72887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4C1EFF8E-AFDA-47ED-B33F-7819072F55C9}"/>
            </a:ext>
          </a:extLst>
        </xdr:cNvPr>
        <xdr:cNvCxnSpPr/>
      </xdr:nvCxnSpPr>
      <xdr:spPr>
        <a:xfrm>
          <a:off x="4121426" y="893859"/>
          <a:ext cx="228600" cy="9342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689113</xdr:colOff>
      <xdr:row>5</xdr:row>
      <xdr:rowOff>159026</xdr:rowOff>
    </xdr:from>
    <xdr:to>
      <xdr:col>6</xdr:col>
      <xdr:colOff>109331</xdr:colOff>
      <xdr:row>6</xdr:row>
      <xdr:rowOff>62948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08D85DB5-7BB3-4231-B6E3-DF440C709D9D}"/>
            </a:ext>
          </a:extLst>
        </xdr:cNvPr>
        <xdr:cNvCxnSpPr/>
      </xdr:nvCxnSpPr>
      <xdr:spPr>
        <a:xfrm>
          <a:off x="4651513" y="1073426"/>
          <a:ext cx="212698" cy="8680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410817</xdr:colOff>
      <xdr:row>6</xdr:row>
      <xdr:rowOff>6626</xdr:rowOff>
    </xdr:from>
    <xdr:to>
      <xdr:col>5</xdr:col>
      <xdr:colOff>463826</xdr:colOff>
      <xdr:row>7</xdr:row>
      <xdr:rowOff>43069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FECD19BC-C316-451E-A59C-0703C503E10F}"/>
            </a:ext>
          </a:extLst>
        </xdr:cNvPr>
        <xdr:cNvCxnSpPr/>
      </xdr:nvCxnSpPr>
      <xdr:spPr>
        <a:xfrm>
          <a:off x="4373217" y="1103906"/>
          <a:ext cx="53009" cy="21932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742122</xdr:colOff>
      <xdr:row>7</xdr:row>
      <xdr:rowOff>102704</xdr:rowOff>
    </xdr:from>
    <xdr:to>
      <xdr:col>6</xdr:col>
      <xdr:colOff>202096</xdr:colOff>
      <xdr:row>7</xdr:row>
      <xdr:rowOff>149087</xdr:rowOff>
    </xdr:to>
    <xdr:cxnSp macro="">
      <xdr:nvCxnSpPr>
        <xdr:cNvPr id="9" name="Conector recto de flecha 8">
          <a:extLst>
            <a:ext uri="{FF2B5EF4-FFF2-40B4-BE49-F238E27FC236}">
              <a16:creationId xmlns:a16="http://schemas.microsoft.com/office/drawing/2014/main" id="{1A76DEFD-A87F-49BC-B1D9-FC3D8D5D33D4}"/>
            </a:ext>
          </a:extLst>
        </xdr:cNvPr>
        <xdr:cNvCxnSpPr/>
      </xdr:nvCxnSpPr>
      <xdr:spPr>
        <a:xfrm flipV="1">
          <a:off x="4704522" y="1382864"/>
          <a:ext cx="252454" cy="4638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374374</xdr:colOff>
      <xdr:row>6</xdr:row>
      <xdr:rowOff>129209</xdr:rowOff>
    </xdr:from>
    <xdr:to>
      <xdr:col>6</xdr:col>
      <xdr:colOff>675861</xdr:colOff>
      <xdr:row>7</xdr:row>
      <xdr:rowOff>53008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EFD63650-165D-43E2-A8C4-C50FCC62262E}"/>
            </a:ext>
          </a:extLst>
        </xdr:cNvPr>
        <xdr:cNvCxnSpPr/>
      </xdr:nvCxnSpPr>
      <xdr:spPr>
        <a:xfrm>
          <a:off x="5129254" y="1226489"/>
          <a:ext cx="301487" cy="1066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EFF2-E92D-4437-8895-4C5E7F8296A8}">
  <sheetPr codeName="Hoja8"/>
  <dimension ref="A1:L40"/>
  <sheetViews>
    <sheetView tabSelected="1" view="pageBreakPreview" zoomScaleNormal="100" zoomScaleSheetLayoutView="100" workbookViewId="0">
      <selection activeCell="B6" sqref="B6"/>
    </sheetView>
  </sheetViews>
  <sheetFormatPr baseColWidth="10" defaultRowHeight="15" x14ac:dyDescent="0.25"/>
  <sheetData>
    <row r="1" spans="1:12" x14ac:dyDescent="0.25">
      <c r="A1" t="s">
        <v>0</v>
      </c>
      <c r="K1" s="1"/>
      <c r="L1" s="1"/>
    </row>
    <row r="2" spans="1:12" x14ac:dyDescent="0.25">
      <c r="A2" t="s">
        <v>1</v>
      </c>
    </row>
    <row r="3" spans="1:12" x14ac:dyDescent="0.25">
      <c r="A3" t="s">
        <v>2</v>
      </c>
    </row>
    <row r="4" spans="1:12" x14ac:dyDescent="0.25">
      <c r="E4" s="2">
        <v>30</v>
      </c>
      <c r="F4" t="s">
        <v>3</v>
      </c>
    </row>
    <row r="5" spans="1:12" x14ac:dyDescent="0.25">
      <c r="A5" s="3" t="s">
        <v>4</v>
      </c>
      <c r="B5" s="3" t="s">
        <v>5</v>
      </c>
      <c r="C5" s="3" t="s">
        <v>6</v>
      </c>
      <c r="D5" s="3" t="s">
        <v>7</v>
      </c>
      <c r="F5" s="4" t="s">
        <v>8</v>
      </c>
    </row>
    <row r="6" spans="1:12" x14ac:dyDescent="0.25">
      <c r="A6" s="5" t="s">
        <v>9</v>
      </c>
      <c r="B6" s="6">
        <v>1200</v>
      </c>
      <c r="C6" s="6">
        <v>50</v>
      </c>
      <c r="D6" s="6">
        <v>0.24</v>
      </c>
      <c r="F6" t="s">
        <v>10</v>
      </c>
    </row>
    <row r="7" spans="1:12" x14ac:dyDescent="0.25">
      <c r="A7" s="5" t="s">
        <v>11</v>
      </c>
      <c r="B7" s="6">
        <v>2400</v>
      </c>
      <c r="C7" s="6">
        <v>50</v>
      </c>
      <c r="D7" s="6">
        <v>0.24</v>
      </c>
      <c r="F7" t="s">
        <v>12</v>
      </c>
      <c r="G7" t="s">
        <v>13</v>
      </c>
      <c r="H7" s="7">
        <v>21</v>
      </c>
      <c r="I7" t="s">
        <v>14</v>
      </c>
    </row>
    <row r="8" spans="1:12" x14ac:dyDescent="0.25">
      <c r="A8" s="5" t="s">
        <v>15</v>
      </c>
      <c r="B8" s="6">
        <v>3000</v>
      </c>
      <c r="C8" s="6">
        <v>40</v>
      </c>
      <c r="D8" s="6">
        <v>0.24</v>
      </c>
      <c r="E8" t="s">
        <v>12</v>
      </c>
      <c r="F8" t="s">
        <v>16</v>
      </c>
    </row>
    <row r="9" spans="1:12" x14ac:dyDescent="0.25">
      <c r="A9" s="5" t="s">
        <v>17</v>
      </c>
      <c r="B9" s="6">
        <v>900</v>
      </c>
      <c r="C9" s="6">
        <v>60</v>
      </c>
      <c r="D9" s="6">
        <v>0.24</v>
      </c>
      <c r="H9" t="s">
        <v>18</v>
      </c>
    </row>
    <row r="10" spans="1:12" x14ac:dyDescent="0.25">
      <c r="A10" s="8"/>
      <c r="B10" s="8"/>
      <c r="C10" s="8"/>
      <c r="D10" s="8"/>
    </row>
    <row r="11" spans="1:12" x14ac:dyDescent="0.25">
      <c r="A11" s="9" t="s">
        <v>19</v>
      </c>
      <c r="B11" s="8"/>
      <c r="C11" s="8" t="s">
        <v>20</v>
      </c>
      <c r="D11" s="9" t="s">
        <v>21</v>
      </c>
    </row>
    <row r="12" spans="1:12" x14ac:dyDescent="0.25">
      <c r="A12" s="10" t="s">
        <v>22</v>
      </c>
      <c r="B12" s="11"/>
      <c r="C12" s="8"/>
      <c r="D12" s="8" t="s">
        <v>23</v>
      </c>
    </row>
    <row r="13" spans="1:12" x14ac:dyDescent="0.25">
      <c r="A13" s="8"/>
      <c r="B13" s="8"/>
      <c r="C13" s="8"/>
      <c r="D13" s="9" t="s">
        <v>24</v>
      </c>
      <c r="E13" s="12">
        <f>10^-6</f>
        <v>9.9999999999999995E-7</v>
      </c>
      <c r="F13" t="s">
        <v>25</v>
      </c>
    </row>
    <row r="14" spans="1:12" x14ac:dyDescent="0.25">
      <c r="A14" s="8"/>
      <c r="B14" s="8"/>
      <c r="C14" s="8"/>
      <c r="D14" s="8"/>
    </row>
    <row r="15" spans="1:12" x14ac:dyDescent="0.25">
      <c r="A15" s="3" t="s">
        <v>4</v>
      </c>
      <c r="B15" s="3" t="s">
        <v>26</v>
      </c>
      <c r="C15" s="3" t="s">
        <v>5</v>
      </c>
      <c r="D15" s="3" t="s">
        <v>27</v>
      </c>
      <c r="E15" s="3" t="s">
        <v>28</v>
      </c>
      <c r="F15" s="3" t="s">
        <v>29</v>
      </c>
      <c r="G15" s="3" t="s">
        <v>30</v>
      </c>
      <c r="H15" s="3" t="s">
        <v>31</v>
      </c>
      <c r="I15" s="3" t="s">
        <v>32</v>
      </c>
      <c r="J15" s="3" t="s">
        <v>33</v>
      </c>
      <c r="K15" s="3" t="s">
        <v>34</v>
      </c>
    </row>
    <row r="16" spans="1:12" x14ac:dyDescent="0.25">
      <c r="A16" s="5">
        <v>1</v>
      </c>
      <c r="B16" s="13">
        <v>0.27178991217342557</v>
      </c>
      <c r="C16" s="14">
        <f>B6</f>
        <v>1200</v>
      </c>
      <c r="D16" s="14">
        <f>C6/100</f>
        <v>0.5</v>
      </c>
      <c r="E16" s="14">
        <f>D6/1000</f>
        <v>2.3999999999999998E-4</v>
      </c>
      <c r="F16" s="15">
        <f>PI()*D16^2/4</f>
        <v>0.19634954084936207</v>
      </c>
      <c r="G16" s="15">
        <f>B16/F16</f>
        <v>1.3842146561572091</v>
      </c>
      <c r="H16" s="16">
        <f>G16*D16/E$13</f>
        <v>692107.32807860454</v>
      </c>
      <c r="I16" s="15">
        <f>-2*LOG(E16/(3.7*D16)+5.1286/H16^0.89)</f>
        <v>7.5795943824659346</v>
      </c>
      <c r="J16" s="17">
        <f>1/I16^2</f>
        <v>1.7406364333427255E-2</v>
      </c>
      <c r="K16" s="15">
        <f>J16*C16/D16*G16^2/(2*9.81)</f>
        <v>4.0796902888810544</v>
      </c>
    </row>
    <row r="17" spans="1:11" x14ac:dyDescent="0.25">
      <c r="A17" s="5">
        <v>2</v>
      </c>
      <c r="B17" s="13">
        <v>0.18175617014282547</v>
      </c>
      <c r="C17" s="14">
        <f t="shared" ref="C17:C19" si="0">B7</f>
        <v>2400</v>
      </c>
      <c r="D17" s="14">
        <f t="shared" ref="D17:D19" si="1">C7/100</f>
        <v>0.5</v>
      </c>
      <c r="E17" s="14">
        <f t="shared" ref="E17:E19" si="2">D7/1000</f>
        <v>2.3999999999999998E-4</v>
      </c>
      <c r="F17" s="15">
        <f t="shared" ref="F17:F19" si="3">PI()*D17^2/4</f>
        <v>0.19634954084936207</v>
      </c>
      <c r="G17" s="15">
        <f t="shared" ref="G17:G19" si="4">B17/F17</f>
        <v>0.92567657330183151</v>
      </c>
      <c r="H17" s="16">
        <f t="shared" ref="H17:H19" si="5">G17*D17/E$13</f>
        <v>462838.28665091575</v>
      </c>
      <c r="I17" s="15">
        <f t="shared" ref="I17:I19" si="6">-2*LOG(E17/(3.7*D17)+5.1286/H17^0.89)</f>
        <v>7.5076759972607485</v>
      </c>
      <c r="J17" s="17">
        <f t="shared" ref="J17:J19" si="7">1/I17^2</f>
        <v>1.7741443654474102E-2</v>
      </c>
      <c r="K17" s="15">
        <f t="shared" ref="K17:K19" si="8">J17*C17/D17*G17^2/(2*9.81)</f>
        <v>3.7192017404743485</v>
      </c>
    </row>
    <row r="18" spans="1:11" x14ac:dyDescent="0.25">
      <c r="A18" s="5">
        <v>3</v>
      </c>
      <c r="B18" s="13">
        <v>9.0033742030600175E-2</v>
      </c>
      <c r="C18" s="14">
        <f t="shared" si="0"/>
        <v>3000</v>
      </c>
      <c r="D18" s="14">
        <f t="shared" si="1"/>
        <v>0.4</v>
      </c>
      <c r="E18" s="14">
        <f t="shared" si="2"/>
        <v>2.3999999999999998E-4</v>
      </c>
      <c r="F18" s="15">
        <f t="shared" si="3"/>
        <v>0.12566370614359174</v>
      </c>
      <c r="G18" s="15">
        <f t="shared" si="4"/>
        <v>0.71646575446152772</v>
      </c>
      <c r="H18" s="16">
        <f t="shared" si="5"/>
        <v>286586.30178461107</v>
      </c>
      <c r="I18" s="15">
        <f t="shared" si="6"/>
        <v>7.263596330984746</v>
      </c>
      <c r="J18" s="17">
        <f t="shared" si="7"/>
        <v>1.8953813318697964E-2</v>
      </c>
      <c r="K18" s="15">
        <f t="shared" si="8"/>
        <v>3.7192017106310189</v>
      </c>
    </row>
    <row r="19" spans="1:11" x14ac:dyDescent="0.25">
      <c r="A19" s="5">
        <v>4</v>
      </c>
      <c r="B19" s="13">
        <v>0.27178991217342557</v>
      </c>
      <c r="C19" s="14">
        <f t="shared" si="0"/>
        <v>900</v>
      </c>
      <c r="D19" s="14">
        <f t="shared" si="1"/>
        <v>0.6</v>
      </c>
      <c r="E19" s="14">
        <f t="shared" si="2"/>
        <v>2.3999999999999998E-4</v>
      </c>
      <c r="F19" s="15">
        <f t="shared" si="3"/>
        <v>0.28274333882308139</v>
      </c>
      <c r="G19" s="15">
        <f t="shared" si="4"/>
        <v>0.96126017788695062</v>
      </c>
      <c r="H19" s="16">
        <f t="shared" si="5"/>
        <v>576756.10673217045</v>
      </c>
      <c r="I19" s="15">
        <f t="shared" si="6"/>
        <v>7.6691223448657215</v>
      </c>
      <c r="J19" s="17">
        <f t="shared" si="7"/>
        <v>1.7002338872529638E-2</v>
      </c>
      <c r="K19" s="15">
        <f t="shared" si="8"/>
        <v>1.2011101200831873</v>
      </c>
    </row>
    <row r="20" spans="1:11" x14ac:dyDescent="0.25">
      <c r="H20" t="s">
        <v>35</v>
      </c>
    </row>
    <row r="21" spans="1:11" x14ac:dyDescent="0.25">
      <c r="A21" s="18" t="s">
        <v>36</v>
      </c>
      <c r="I21" t="s">
        <v>37</v>
      </c>
    </row>
    <row r="22" spans="1:11" x14ac:dyDescent="0.25">
      <c r="A22" t="s">
        <v>38</v>
      </c>
      <c r="C22" s="8">
        <f>E4-H7</f>
        <v>9</v>
      </c>
      <c r="D22" t="s">
        <v>39</v>
      </c>
    </row>
    <row r="23" spans="1:11" x14ac:dyDescent="0.25">
      <c r="A23" t="s">
        <v>40</v>
      </c>
      <c r="B23" t="s">
        <v>41</v>
      </c>
    </row>
    <row r="24" spans="1:11" x14ac:dyDescent="0.25">
      <c r="A24" t="s">
        <v>42</v>
      </c>
    </row>
    <row r="25" spans="1:11" x14ac:dyDescent="0.25">
      <c r="A25" t="s">
        <v>43</v>
      </c>
      <c r="B25" t="s">
        <v>44</v>
      </c>
    </row>
    <row r="26" spans="1:11" x14ac:dyDescent="0.25">
      <c r="A26" s="19" t="s">
        <v>45</v>
      </c>
    </row>
    <row r="27" spans="1:11" x14ac:dyDescent="0.25">
      <c r="A27" s="20"/>
    </row>
    <row r="28" spans="1:11" x14ac:dyDescent="0.25">
      <c r="A28" t="s">
        <v>46</v>
      </c>
      <c r="C28" s="21">
        <f>K16+K17+K19-9</f>
        <v>2.1494385897824486E-6</v>
      </c>
      <c r="D28" s="14" t="s">
        <v>47</v>
      </c>
      <c r="E28" s="14">
        <v>0</v>
      </c>
    </row>
    <row r="29" spans="1:11" x14ac:dyDescent="0.25">
      <c r="A29" t="s">
        <v>48</v>
      </c>
      <c r="C29" s="21">
        <f>K17-K18</f>
        <v>2.9843329585332867E-8</v>
      </c>
      <c r="D29" s="14" t="s">
        <v>47</v>
      </c>
      <c r="E29" s="14">
        <v>0</v>
      </c>
    </row>
    <row r="30" spans="1:11" x14ac:dyDescent="0.25">
      <c r="A30" t="s">
        <v>49</v>
      </c>
      <c r="C30" s="21">
        <f>B16-B17-B18</f>
        <v>0</v>
      </c>
      <c r="D30" s="14" t="s">
        <v>47</v>
      </c>
      <c r="E30" s="14">
        <v>0</v>
      </c>
    </row>
    <row r="31" spans="1:11" x14ac:dyDescent="0.25">
      <c r="A31" t="s">
        <v>50</v>
      </c>
      <c r="C31" s="21">
        <f>B16-B19</f>
        <v>0</v>
      </c>
      <c r="D31" s="14" t="s">
        <v>47</v>
      </c>
      <c r="E31" s="14">
        <v>0</v>
      </c>
    </row>
    <row r="33" spans="1:11" x14ac:dyDescent="0.25">
      <c r="B33" t="s">
        <v>51</v>
      </c>
      <c r="C33" s="22">
        <f>SUM(C28:C31)</f>
        <v>2.1792819193677815E-6</v>
      </c>
      <c r="D33" s="14" t="s">
        <v>52</v>
      </c>
    </row>
    <row r="34" spans="1:11" x14ac:dyDescent="0.25">
      <c r="A34" s="19"/>
    </row>
    <row r="35" spans="1:11" x14ac:dyDescent="0.25">
      <c r="A35" s="19" t="s">
        <v>53</v>
      </c>
    </row>
    <row r="36" spans="1:11" x14ac:dyDescent="0.25">
      <c r="A36" s="3" t="s">
        <v>4</v>
      </c>
      <c r="B36" s="3" t="s">
        <v>54</v>
      </c>
    </row>
    <row r="37" spans="1:11" x14ac:dyDescent="0.25">
      <c r="A37" s="5">
        <v>1</v>
      </c>
      <c r="B37" s="16">
        <f>B16*1000</f>
        <v>271.78991217342559</v>
      </c>
      <c r="C37" t="s">
        <v>55</v>
      </c>
    </row>
    <row r="38" spans="1:11" x14ac:dyDescent="0.25">
      <c r="A38" s="5">
        <v>2</v>
      </c>
      <c r="B38" s="16">
        <f t="shared" ref="B38:B40" si="9">B17*1000</f>
        <v>181.75617014282548</v>
      </c>
      <c r="C38" t="s">
        <v>55</v>
      </c>
    </row>
    <row r="39" spans="1:11" x14ac:dyDescent="0.25">
      <c r="A39" s="5">
        <v>3</v>
      </c>
      <c r="B39" s="16">
        <f t="shared" si="9"/>
        <v>90.03374203060018</v>
      </c>
      <c r="C39" t="s">
        <v>55</v>
      </c>
    </row>
    <row r="40" spans="1:11" x14ac:dyDescent="0.25">
      <c r="A40" s="5">
        <v>4</v>
      </c>
      <c r="B40" s="16">
        <f t="shared" si="9"/>
        <v>271.78991217342559</v>
      </c>
      <c r="C40" t="s">
        <v>55</v>
      </c>
      <c r="K40" s="1" t="s">
        <v>56</v>
      </c>
    </row>
  </sheetData>
  <pageMargins left="0.7" right="0.7" top="0.75" bottom="0.75" header="0.3" footer="0.3"/>
  <pageSetup scale="7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Solver</vt:lpstr>
      <vt:lpstr>Solver!Área_de_impresión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Heb MERMA</cp:lastModifiedBy>
  <dcterms:created xsi:type="dcterms:W3CDTF">2024-03-25T03:01:24Z</dcterms:created>
  <dcterms:modified xsi:type="dcterms:W3CDTF">2024-04-11T02:15:32Z</dcterms:modified>
</cp:coreProperties>
</file>