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©Heb MERMA ✔\©Heb MERMA\CONCRETO ARMADO\"/>
    </mc:Choice>
  </mc:AlternateContent>
  <xr:revisionPtr revIDLastSave="0" documentId="13_ncr:1_{AA33BC4B-C18C-4CE8-A74F-40128B2E09F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DISEÑO DE COLUMNA" sheetId="1" r:id="rId1"/>
  </sheets>
  <definedNames>
    <definedName name="HM">'DISEÑO DE COLUMNA'!$C$107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G45" i="1"/>
  <c r="I45" i="1" l="1"/>
  <c r="D97" i="1"/>
  <c r="F93" i="1" l="1"/>
  <c r="F94" i="1"/>
  <c r="F95" i="1" l="1"/>
  <c r="E39" i="1"/>
  <c r="E36" i="1"/>
  <c r="E35" i="1"/>
  <c r="F97" i="1" l="1"/>
  <c r="F89" i="1"/>
  <c r="H78" i="1"/>
  <c r="H77" i="1"/>
  <c r="E69" i="1" l="1"/>
  <c r="E63" i="1"/>
  <c r="F84" i="1"/>
  <c r="E68" i="1"/>
  <c r="J63" i="1"/>
  <c r="J64" i="1" s="1"/>
  <c r="G89" i="1"/>
  <c r="Q88" i="1"/>
  <c r="P88" i="1"/>
  <c r="D60" i="1" l="1"/>
  <c r="J53" i="1"/>
  <c r="I53" i="1"/>
  <c r="E64" i="1" l="1"/>
  <c r="E65" i="1"/>
  <c r="C55" i="1"/>
  <c r="D55" i="1" s="1"/>
  <c r="C54" i="1"/>
  <c r="D54" i="1" s="1"/>
  <c r="C53" i="1"/>
  <c r="D53" i="1" s="1"/>
  <c r="C52" i="1"/>
  <c r="D52" i="1" s="1"/>
  <c r="C51" i="1"/>
  <c r="D51" i="1" s="1"/>
  <c r="C50" i="1"/>
  <c r="C49" i="1"/>
  <c r="C48" i="1"/>
  <c r="C47" i="1"/>
  <c r="C46" i="1"/>
  <c r="E55" i="1" l="1"/>
  <c r="F55" i="1" s="1"/>
  <c r="E51" i="1"/>
  <c r="F51" i="1" s="1"/>
  <c r="F43" i="1"/>
  <c r="E38" i="1"/>
  <c r="L41" i="1"/>
  <c r="M41" i="1" s="1"/>
  <c r="H33" i="1" s="1"/>
  <c r="F78" i="1" l="1"/>
  <c r="E53" i="1"/>
  <c r="F53" i="1" s="1"/>
  <c r="E52" i="1"/>
  <c r="F52" i="1" s="1"/>
  <c r="E54" i="1"/>
  <c r="F54" i="1" s="1"/>
  <c r="N41" i="1"/>
  <c r="I33" i="1" s="1"/>
  <c r="H38" i="1" s="1"/>
  <c r="E37" i="1" l="1"/>
  <c r="E40" i="1" s="1"/>
  <c r="D34" i="1"/>
  <c r="H34" i="1" l="1"/>
  <c r="H37" i="1" s="1"/>
  <c r="I37" i="1" l="1"/>
  <c r="I38" i="1"/>
  <c r="H41" i="1" l="1"/>
  <c r="I41" i="1" s="1"/>
  <c r="E45" i="1" l="1"/>
  <c r="H47" i="1" s="1"/>
  <c r="D49" i="1"/>
  <c r="E49" i="1" s="1"/>
  <c r="F49" i="1" s="1"/>
  <c r="D47" i="1"/>
  <c r="E47" i="1" s="1"/>
  <c r="F47" i="1" s="1"/>
  <c r="D50" i="1"/>
  <c r="E50" i="1" s="1"/>
  <c r="F50" i="1" s="1"/>
  <c r="D48" i="1"/>
  <c r="E48" i="1" s="1"/>
  <c r="F48" i="1" s="1"/>
  <c r="D46" i="1"/>
  <c r="E46" i="1" s="1"/>
  <c r="H50" i="1"/>
  <c r="I46" i="1" l="1"/>
  <c r="K46" i="1" s="1"/>
  <c r="I48" i="1" s="1"/>
  <c r="B78" i="1" s="1"/>
  <c r="F46" i="1"/>
  <c r="J46" i="1" s="1"/>
  <c r="J47" i="1" l="1"/>
  <c r="J48" i="1" s="1"/>
  <c r="D81" i="1" s="1"/>
  <c r="F86" i="1" s="1"/>
  <c r="I50" i="1"/>
  <c r="J50" i="1" s="1"/>
  <c r="B101" i="1"/>
  <c r="D104" i="1" l="1"/>
  <c r="E66" i="1"/>
  <c r="E70" i="1" s="1"/>
  <c r="E71" i="1" s="1"/>
  <c r="J67" i="1" s="1"/>
  <c r="F90" i="1"/>
  <c r="G97" i="1" s="1"/>
  <c r="F77" i="1" l="1"/>
  <c r="F83" i="1" s="1"/>
  <c r="F85" i="1" l="1"/>
  <c r="F87" i="1" s="1"/>
  <c r="F88" i="1"/>
  <c r="P85" i="1" s="1"/>
  <c r="P84" i="1" l="1"/>
</calcChain>
</file>

<file path=xl/sharedStrings.xml><?xml version="1.0" encoding="utf-8"?>
<sst xmlns="http://schemas.openxmlformats.org/spreadsheetml/2006/main" count="145" uniqueCount="115">
  <si>
    <t>DATOS:</t>
  </si>
  <si>
    <t>f´c =</t>
  </si>
  <si>
    <t>Fy =</t>
  </si>
  <si>
    <t>ρ =</t>
  </si>
  <si>
    <t>As =</t>
  </si>
  <si>
    <t>N° BARRAS</t>
  </si>
  <si>
    <t>ø (PULG.)</t>
  </si>
  <si>
    <t>AREA As (cm2)</t>
  </si>
  <si>
    <t>1/4"</t>
  </si>
  <si>
    <t>3/8"</t>
  </si>
  <si>
    <t>1/2"</t>
  </si>
  <si>
    <t>5/8"</t>
  </si>
  <si>
    <t>3/4"</t>
  </si>
  <si>
    <t>1"</t>
  </si>
  <si>
    <t>1 1/8"</t>
  </si>
  <si>
    <t>1 1/4"</t>
  </si>
  <si>
    <t>1 3/8"</t>
  </si>
  <si>
    <t>H</t>
  </si>
  <si>
    <t>M</t>
  </si>
  <si>
    <r>
      <rPr>
        <b/>
        <i/>
        <sz val="10"/>
        <color theme="8"/>
        <rFont val="Arial Narrow"/>
        <family val="2"/>
      </rPr>
      <t>SOBRE CARGA</t>
    </r>
    <r>
      <rPr>
        <b/>
        <i/>
        <sz val="11"/>
        <color theme="8"/>
        <rFont val="Arial Narrow"/>
        <family val="2"/>
      </rPr>
      <t xml:space="preserve"> S/C =</t>
    </r>
  </si>
  <si>
    <t>P. Acabados =</t>
  </si>
  <si>
    <t>P. Tabiqueria =</t>
  </si>
  <si>
    <t>DISEÑO DE COLUMNA</t>
  </si>
  <si>
    <t>MD =</t>
  </si>
  <si>
    <t>ML =</t>
  </si>
  <si>
    <t>AREA DE VP =</t>
  </si>
  <si>
    <t>AREA DE VS =</t>
  </si>
  <si>
    <t>1) PREDIMENCIONAMIENTO DE LA COLUMNA.</t>
  </si>
  <si>
    <t>CRITERIO APLASTAMIENTO DEL CONCRETO</t>
  </si>
  <si>
    <t>Columna Tipo:</t>
  </si>
  <si>
    <t>LOSA:</t>
  </si>
  <si>
    <t>h =</t>
  </si>
  <si>
    <t>Maciza</t>
  </si>
  <si>
    <t>Nervada</t>
  </si>
  <si>
    <t>12 cm</t>
  </si>
  <si>
    <t>15 cm</t>
  </si>
  <si>
    <t>20 cm</t>
  </si>
  <si>
    <t>25 cm</t>
  </si>
  <si>
    <t>&gt; METRADO DE CARGAS.</t>
  </si>
  <si>
    <t>Peso de Tabiqueria</t>
  </si>
  <si>
    <t>Aligerado</t>
  </si>
  <si>
    <t>Peso de Viga</t>
  </si>
  <si>
    <t>Peso de Columna</t>
  </si>
  <si>
    <t>Peso de Acabados</t>
  </si>
  <si>
    <t>PESO GENERAL =</t>
  </si>
  <si>
    <t>Carga muerta.</t>
  </si>
  <si>
    <t>Carga Viva.</t>
  </si>
  <si>
    <t>Psismo =</t>
  </si>
  <si>
    <t>&gt; PREDIMENCIONAMIENTO:</t>
  </si>
  <si>
    <t>bD =</t>
  </si>
  <si>
    <t>&gt; SECCION:</t>
  </si>
  <si>
    <t>T =</t>
  </si>
  <si>
    <t>TIPO</t>
  </si>
  <si>
    <t>C2</t>
  </si>
  <si>
    <t>C3</t>
  </si>
  <si>
    <t>C4</t>
  </si>
  <si>
    <t>DETALLE</t>
  </si>
  <si>
    <t>Columna Interior N&lt;3PISOS</t>
  </si>
  <si>
    <t>Columna Interior N&gt;4PISOS</t>
  </si>
  <si>
    <t>Columna Extremas de Porticos interiores</t>
  </si>
  <si>
    <t>Columna de Esquina</t>
  </si>
  <si>
    <t>TABLA "A"</t>
  </si>
  <si>
    <t>&gt; TABLA "A":</t>
  </si>
  <si>
    <t>P</t>
  </si>
  <si>
    <t>n</t>
  </si>
  <si>
    <t xml:space="preserve">&gt; SECCIONES DE LAS COLUMNAS DEL PISO:                 1° al </t>
  </si>
  <si>
    <t>PISO</t>
  </si>
  <si>
    <t>SECCION:</t>
  </si>
  <si>
    <t>AT =</t>
  </si>
  <si>
    <t>C1&gt;</t>
  </si>
  <si>
    <t>C1&lt;</t>
  </si>
  <si>
    <t>2) CARGA AXIAL APLICADO EN LA COLUMNA.</t>
  </si>
  <si>
    <t>&gt; METRADO DE CARGAS POR AREA TRIBUTARIA (AT).</t>
  </si>
  <si>
    <t>Carga muerta (Estructurales).</t>
  </si>
  <si>
    <t>Peso de Losa</t>
  </si>
  <si>
    <t>Peso de VP</t>
  </si>
  <si>
    <t>Peso de VS</t>
  </si>
  <si>
    <t>Peso propio de Columna</t>
  </si>
  <si>
    <t>PD =</t>
  </si>
  <si>
    <t>PL =</t>
  </si>
  <si>
    <t>P o N =</t>
  </si>
  <si>
    <t>3) DISEÑO - REFUERZO NECESARIO.</t>
  </si>
  <si>
    <t>CIRCULAR</t>
  </si>
  <si>
    <t>RECTANGULAR</t>
  </si>
  <si>
    <t>CUADRADA</t>
  </si>
  <si>
    <t>SECCION L</t>
  </si>
  <si>
    <t>SECCION T</t>
  </si>
  <si>
    <t>TRIANGULAR</t>
  </si>
  <si>
    <t>PU =</t>
  </si>
  <si>
    <t>MU =</t>
  </si>
  <si>
    <t>Excentricidad</t>
  </si>
  <si>
    <t>e =</t>
  </si>
  <si>
    <t>g =</t>
  </si>
  <si>
    <t>Valor de "g" para Diagrama de Interaccion</t>
  </si>
  <si>
    <t>Curva Resistente</t>
  </si>
  <si>
    <t>Recta =</t>
  </si>
  <si>
    <t>K =</t>
  </si>
  <si>
    <t>X</t>
  </si>
  <si>
    <t>Y</t>
  </si>
  <si>
    <t>Amplificacion de carga.</t>
  </si>
  <si>
    <t>Amplificacion de momento.</t>
  </si>
  <si>
    <t>Cord. de Recta:</t>
  </si>
  <si>
    <t>x</t>
  </si>
  <si>
    <t>y</t>
  </si>
  <si>
    <t>Cuantia de Diseño</t>
  </si>
  <si>
    <t>ρtm =</t>
  </si>
  <si>
    <t>Area de Acero de refuerzo</t>
  </si>
  <si>
    <r>
      <rPr>
        <b/>
        <sz val="11"/>
        <color rgb="FF002060"/>
        <rFont val="Arial Narrow"/>
        <family val="2"/>
      </rPr>
      <t>→</t>
    </r>
    <r>
      <rPr>
        <b/>
        <i/>
        <sz val="11"/>
        <color rgb="FF002060"/>
        <rFont val="Arial Narrow"/>
        <family val="2"/>
      </rPr>
      <t xml:space="preserve"> Usaremos :</t>
    </r>
  </si>
  <si>
    <t>b</t>
  </si>
  <si>
    <t>h</t>
  </si>
  <si>
    <t>Kg/cm2</t>
  </si>
  <si>
    <t>Tn.m</t>
  </si>
  <si>
    <t>Ø BARRA</t>
  </si>
  <si>
    <t>https://www.youtube.com/c/HebMerma</t>
  </si>
  <si>
    <t>Kg/m2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</si>
</sst>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_ * #,##0.00_ ;_ * \-#,##0.00_ ;_ * &quot;-&quot;??_ ;_ @_ "/>
    <numFmt numFmtId="165" formatCode="0\ \Ø"/>
    <numFmt numFmtId="166" formatCode="0.00&quot; m&quot;\ "/>
    <numFmt numFmtId="167" formatCode="0&quot; Kg/cm2&quot;"/>
    <numFmt numFmtId="168" formatCode="0.00&quot; m&quot;"/>
    <numFmt numFmtId="169" formatCode="0.00&quot; Kg/cm2&quot;"/>
    <numFmt numFmtId="170" formatCode="0.00&quot; Tn.m2&quot;"/>
    <numFmt numFmtId="171" formatCode="0.00&quot; √AT&quot;"/>
    <numFmt numFmtId="172" formatCode="0.00&quot; Pg&quot;"/>
    <numFmt numFmtId="173" formatCode="0&quot;°&quot;"/>
    <numFmt numFmtId="174" formatCode="0\ \ \ \ \ \ \ \ &quot;x&quot;"/>
    <numFmt numFmtId="175" formatCode="0\ \ \ \ \ \ \ \ &quot;=&quot;"/>
    <numFmt numFmtId="176" formatCode="&quot;T=&quot;\ 0.00"/>
    <numFmt numFmtId="177" formatCode="&quot;→     &quot;\ 0\ &quot;x&quot;"/>
    <numFmt numFmtId="178" formatCode="0&quot;cm&quot;\ "/>
    <numFmt numFmtId="179" formatCode="0\ &quot;x&quot;"/>
    <numFmt numFmtId="180" formatCode="0\ &quot;x T&quot;"/>
    <numFmt numFmtId="181" formatCode="&quot;T =&quot;\ 0&quot;cm&quot;"/>
    <numFmt numFmtId="182" formatCode="&quot;Ag =&quot;\ 0"/>
    <numFmt numFmtId="183" formatCode="&quot;x&quot;\ 0&quot;cm&quot;"/>
    <numFmt numFmtId="184" formatCode="0.00&quot;m2&quot;"/>
    <numFmt numFmtId="185" formatCode="0\ &quot;Kg&quot;"/>
    <numFmt numFmtId="186" formatCode="0.00&quot; Tn&quot;"/>
    <numFmt numFmtId="187" formatCode="&quot;b =&quot;\ 0&quot;cm&quot;"/>
    <numFmt numFmtId="188" formatCode="&quot;PD =&quot;\ 0.00\ &quot;Tn&quot;"/>
    <numFmt numFmtId="189" formatCode="0.00\ \ \ \ \ \ \ \ &quot;x&quot;"/>
    <numFmt numFmtId="190" formatCode="&quot;→     MD =&quot;\ 0.00\ &quot;Tn.m&quot;"/>
    <numFmt numFmtId="191" formatCode="&quot;PL =&quot;\ 0.00\ &quot;Tn&quot;"/>
    <numFmt numFmtId="192" formatCode="&quot;→     ML =&quot;\ 0.00\ &quot;Tn.m&quot;"/>
    <numFmt numFmtId="193" formatCode="0.000"/>
    <numFmt numFmtId="194" formatCode="0.00\ &quot;cm2&quot;"/>
    <numFmt numFmtId="195" formatCode="0.0&quot; Kg/cm2&quot;"/>
    <numFmt numFmtId="196" formatCode="0.00&quot;m&quot;\ \ \ \ \ \ \ \ &quot;x&quot;"/>
    <numFmt numFmtId="197" formatCode="0.00&quot;m&quot;\ \ \ \ \ \ \ \ &quot;=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i/>
      <sz val="11"/>
      <color theme="8"/>
      <name val="Arial Narrow"/>
      <family val="2"/>
    </font>
    <font>
      <i/>
      <sz val="11"/>
      <color theme="8"/>
      <name val="Arial Narrow"/>
      <family val="2"/>
    </font>
    <font>
      <b/>
      <sz val="15"/>
      <color theme="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002060"/>
      <name val="Arial Narrow"/>
      <family val="2"/>
    </font>
    <font>
      <sz val="11"/>
      <color rgb="FFFF0000"/>
      <name val="Arial Narrow"/>
      <family val="2"/>
    </font>
    <font>
      <b/>
      <i/>
      <sz val="11"/>
      <color rgb="FF002060"/>
      <name val="Arial Narrow"/>
      <family val="2"/>
    </font>
    <font>
      <b/>
      <sz val="11"/>
      <color theme="8" tint="-0.249977111117893"/>
      <name val="Arial Narrow"/>
      <family val="2"/>
    </font>
    <font>
      <i/>
      <sz val="11"/>
      <color rgb="FF002060"/>
      <name val="Arial Narrow"/>
      <family val="2"/>
    </font>
    <font>
      <b/>
      <sz val="11"/>
      <color rgb="FF0070C0"/>
      <name val="Arial Narrow"/>
      <family val="2"/>
    </font>
    <font>
      <sz val="11"/>
      <color theme="2"/>
      <name val="Arial Narrow"/>
      <family val="2"/>
    </font>
    <font>
      <b/>
      <i/>
      <sz val="10"/>
      <color theme="8"/>
      <name val="Arial Narrow"/>
      <family val="2"/>
    </font>
    <font>
      <sz val="11"/>
      <color theme="8" tint="-0.249977111117893"/>
      <name val="Arial Narrow"/>
      <family val="2"/>
    </font>
    <font>
      <b/>
      <sz val="9"/>
      <color rgb="FF002060"/>
      <name val="Arial Narrow"/>
      <family val="2"/>
    </font>
    <font>
      <sz val="10"/>
      <color theme="1"/>
      <name val="Arial Narrow"/>
      <family val="2"/>
    </font>
    <font>
      <b/>
      <sz val="11"/>
      <color rgb="FF00B050"/>
      <name val="Arial Narrow"/>
      <family val="2"/>
    </font>
    <font>
      <i/>
      <sz val="11"/>
      <color theme="1"/>
      <name val="Arial Narrow"/>
      <family val="2"/>
    </font>
    <font>
      <b/>
      <sz val="11"/>
      <color theme="8"/>
      <name val="Arial Narrow"/>
      <family val="2"/>
    </font>
    <font>
      <sz val="11"/>
      <color rgb="FF0070C0"/>
      <name val="Arial Narrow"/>
      <family val="2"/>
    </font>
    <font>
      <sz val="11"/>
      <name val="Arial Narrow"/>
      <family val="2"/>
    </font>
    <font>
      <i/>
      <sz val="12"/>
      <color theme="8" tint="-0.249977111117893"/>
      <name val="Arial Narrow"/>
      <family val="2"/>
    </font>
    <font>
      <b/>
      <sz val="8"/>
      <color theme="8" tint="-0.249977111117893"/>
      <name val="Arial Narrow"/>
      <family val="2"/>
    </font>
    <font>
      <sz val="11"/>
      <color rgb="FF002060"/>
      <name val="Arial Narrow"/>
      <family val="2"/>
    </font>
    <font>
      <sz val="10"/>
      <color theme="8" tint="-0.249977111117893"/>
      <name val="Arial Narrow"/>
      <family val="2"/>
    </font>
    <font>
      <b/>
      <sz val="11"/>
      <color theme="9" tint="-0.499984740745262"/>
      <name val="Arial Narrow"/>
      <family val="2"/>
    </font>
    <font>
      <sz val="12"/>
      <color rgb="FF002060"/>
      <name val="Arial Narrow"/>
      <family val="2"/>
    </font>
    <font>
      <sz val="12"/>
      <color theme="1"/>
      <name val="Arial Narrow"/>
      <family val="2"/>
    </font>
    <font>
      <sz val="12"/>
      <color theme="8" tint="-0.249977111117893"/>
      <name val="Arial Narrow"/>
      <family val="2"/>
    </font>
    <font>
      <b/>
      <sz val="12"/>
      <color rgb="FF002060"/>
      <name val="Arial Narrow"/>
      <family val="2"/>
    </font>
    <font>
      <b/>
      <i/>
      <sz val="11"/>
      <color rgb="FFFF0000"/>
      <name val="Arial Narrow"/>
      <family val="2"/>
    </font>
    <font>
      <b/>
      <i/>
      <sz val="9"/>
      <color rgb="FFFF0000"/>
      <name val="Arial Narrow"/>
      <family val="2"/>
    </font>
    <font>
      <i/>
      <sz val="11"/>
      <name val="Arial Narrow"/>
      <family val="2"/>
    </font>
    <font>
      <b/>
      <sz val="9"/>
      <color theme="2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theme="1"/>
      </left>
      <right/>
      <top style="double">
        <color indexed="64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double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theme="1"/>
      </right>
      <top style="hair">
        <color indexed="64"/>
      </top>
      <bottom style="hair">
        <color indexed="64"/>
      </bottom>
      <diagonal/>
    </border>
    <border>
      <left/>
      <right style="double">
        <color theme="1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60">
    <xf numFmtId="0" fontId="0" fillId="0" borderId="0" xfId="0"/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Border="1" applyProtection="1">
      <protection hidden="1"/>
    </xf>
    <xf numFmtId="0" fontId="13" fillId="2" borderId="0" xfId="0" applyFont="1" applyFill="1" applyAlignment="1" applyProtection="1">
      <alignment horizontal="left" indent="2"/>
      <protection hidden="1"/>
    </xf>
    <xf numFmtId="0" fontId="1" fillId="2" borderId="0" xfId="0" applyFont="1" applyFill="1" applyBorder="1" applyProtection="1">
      <protection hidden="1"/>
    </xf>
    <xf numFmtId="2" fontId="1" fillId="2" borderId="0" xfId="0" applyNumberFormat="1" applyFont="1" applyFill="1" applyBorder="1" applyAlignment="1" applyProtection="1">
      <alignment horizontal="left"/>
      <protection hidden="1"/>
    </xf>
    <xf numFmtId="2" fontId="1" fillId="2" borderId="0" xfId="0" applyNumberFormat="1" applyFont="1" applyFill="1" applyBorder="1" applyAlignment="1" applyProtection="1">
      <alignment horizontal="center" vertical="center"/>
      <protection hidden="1"/>
    </xf>
    <xf numFmtId="164" fontId="1" fillId="2" borderId="0" xfId="1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Protection="1">
      <protection hidden="1"/>
    </xf>
    <xf numFmtId="0" fontId="9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2" fontId="1" fillId="3" borderId="4" xfId="0" applyNumberFormat="1" applyFont="1" applyFill="1" applyBorder="1" applyAlignment="1" applyProtection="1">
      <alignment horizontal="center" vertical="center"/>
      <protection locked="0" hidden="1"/>
    </xf>
    <xf numFmtId="2" fontId="1" fillId="3" borderId="6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0" xfId="0" applyFont="1" applyFill="1" applyAlignment="1" applyProtection="1">
      <alignment horizontal="left" indent="2"/>
      <protection hidden="1"/>
    </xf>
    <xf numFmtId="0" fontId="1" fillId="2" borderId="0" xfId="0" applyFont="1" applyFill="1" applyBorder="1" applyAlignment="1" applyProtection="1">
      <alignment horizontal="left" indent="3"/>
      <protection hidden="1"/>
    </xf>
    <xf numFmtId="0" fontId="1" fillId="3" borderId="2" xfId="0" applyNumberFormat="1" applyFont="1" applyFill="1" applyBorder="1" applyAlignment="1" applyProtection="1">
      <alignment horizontal="center" vertical="center"/>
      <protection locked="0"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9" fillId="2" borderId="0" xfId="0" applyFont="1" applyFill="1" applyAlignment="1" applyProtection="1">
      <alignment horizontal="left" indent="2"/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Alignment="1" applyProtection="1">
      <alignment horizontal="left" indent="3"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2" fontId="16" fillId="2" borderId="9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protection hidden="1"/>
    </xf>
    <xf numFmtId="0" fontId="19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/>
      <protection hidden="1"/>
    </xf>
    <xf numFmtId="2" fontId="14" fillId="2" borderId="0" xfId="0" applyNumberFormat="1" applyFont="1" applyFill="1" applyProtection="1">
      <protection hidden="1"/>
    </xf>
    <xf numFmtId="0" fontId="22" fillId="2" borderId="0" xfId="0" applyFont="1" applyFill="1" applyProtection="1">
      <protection hidden="1"/>
    </xf>
    <xf numFmtId="173" fontId="13" fillId="2" borderId="0" xfId="0" applyNumberFormat="1" applyFont="1" applyFill="1" applyAlignment="1" applyProtection="1">
      <alignment horizontal="left"/>
      <protection hidden="1"/>
    </xf>
    <xf numFmtId="0" fontId="13" fillId="2" borderId="0" xfId="0" applyFont="1" applyFill="1" applyAlignment="1" applyProtection="1">
      <alignment horizontal="right" vertic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23" fillId="2" borderId="0" xfId="0" applyFont="1" applyFill="1" applyProtection="1">
      <protection hidden="1"/>
    </xf>
    <xf numFmtId="187" fontId="11" fillId="2" borderId="0" xfId="0" applyNumberFormat="1" applyFont="1" applyFill="1" applyProtection="1">
      <protection hidden="1"/>
    </xf>
    <xf numFmtId="181" fontId="11" fillId="2" borderId="0" xfId="0" applyNumberFormat="1" applyFont="1" applyFill="1" applyAlignment="1" applyProtection="1">
      <alignment horizontal="left" vertical="center"/>
      <protection hidden="1"/>
    </xf>
    <xf numFmtId="189" fontId="1" fillId="3" borderId="3" xfId="0" applyNumberFormat="1" applyFont="1" applyFill="1" applyBorder="1" applyAlignment="1" applyProtection="1">
      <alignment horizontal="right" vertical="center"/>
      <protection locked="0" hidden="1"/>
    </xf>
    <xf numFmtId="189" fontId="1" fillId="3" borderId="5" xfId="0" applyNumberFormat="1" applyFont="1" applyFill="1" applyBorder="1" applyAlignment="1" applyProtection="1">
      <alignment horizontal="right" vertical="center"/>
      <protection locked="0" hidden="1"/>
    </xf>
    <xf numFmtId="0" fontId="10" fillId="2" borderId="0" xfId="0" applyFont="1" applyFill="1" applyAlignment="1" applyProtection="1">
      <alignment horizontal="right" vertical="center"/>
      <protection hidden="1"/>
    </xf>
    <xf numFmtId="2" fontId="1" fillId="2" borderId="0" xfId="0" applyNumberFormat="1" applyFont="1" applyFill="1" applyProtection="1">
      <protection hidden="1"/>
    </xf>
    <xf numFmtId="0" fontId="9" fillId="2" borderId="0" xfId="0" applyFont="1" applyFill="1" applyProtection="1">
      <protection hidden="1"/>
    </xf>
    <xf numFmtId="0" fontId="11" fillId="4" borderId="21" xfId="0" applyFont="1" applyFill="1" applyBorder="1" applyAlignment="1" applyProtection="1">
      <alignment horizontal="center" vertical="center"/>
      <protection hidden="1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1" fillId="4" borderId="2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 wrapText="1"/>
      <protection hidden="1"/>
    </xf>
    <xf numFmtId="0" fontId="25" fillId="4" borderId="7" xfId="0" applyFont="1" applyFill="1" applyBorder="1" applyAlignment="1" applyProtection="1">
      <alignment horizontal="center" vertical="center" wrapText="1"/>
      <protection hidden="1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168" fontId="12" fillId="2" borderId="0" xfId="0" applyNumberFormat="1" applyFont="1" applyFill="1" applyProtection="1">
      <protection hidden="1"/>
    </xf>
    <xf numFmtId="168" fontId="12" fillId="2" borderId="0" xfId="0" applyNumberFormat="1" applyFont="1" applyFill="1" applyAlignment="1" applyProtection="1">
      <alignment horizontal="left" vertical="top"/>
      <protection hidden="1"/>
    </xf>
    <xf numFmtId="0" fontId="1" fillId="3" borderId="2" xfId="0" applyFont="1" applyFill="1" applyBorder="1" applyAlignment="1" applyProtection="1">
      <alignment horizontal="center" vertical="center"/>
      <protection locked="0" hidden="1"/>
    </xf>
    <xf numFmtId="174" fontId="16" fillId="2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locked="0" hidden="1"/>
    </xf>
    <xf numFmtId="167" fontId="20" fillId="3" borderId="2" xfId="1" applyNumberFormat="1" applyFont="1" applyFill="1" applyBorder="1" applyAlignment="1" applyProtection="1">
      <alignment horizontal="right"/>
      <protection locked="0" hidden="1"/>
    </xf>
    <xf numFmtId="2" fontId="1" fillId="3" borderId="2" xfId="0" applyNumberFormat="1" applyFont="1" applyFill="1" applyBorder="1" applyAlignment="1" applyProtection="1">
      <alignment horizontal="center" vertical="center"/>
      <protection locked="0" hidden="1"/>
    </xf>
    <xf numFmtId="165" fontId="8" fillId="3" borderId="11" xfId="0" applyNumberFormat="1" applyFont="1" applyFill="1" applyBorder="1" applyAlignment="1" applyProtection="1">
      <alignment horizontal="right"/>
      <protection locked="0" hidden="1"/>
    </xf>
    <xf numFmtId="0" fontId="26" fillId="2" borderId="0" xfId="0" applyFont="1" applyFill="1" applyProtection="1">
      <protection hidden="1"/>
    </xf>
    <xf numFmtId="189" fontId="16" fillId="2" borderId="0" xfId="0" applyNumberFormat="1" applyFont="1" applyFill="1" applyBorder="1" applyAlignment="1" applyProtection="1">
      <alignment horizontal="center" vertical="center"/>
      <protection hidden="1"/>
    </xf>
    <xf numFmtId="167" fontId="10" fillId="2" borderId="2" xfId="1" applyNumberFormat="1" applyFont="1" applyFill="1" applyBorder="1" applyAlignment="1" applyProtection="1">
      <alignment horizontal="right"/>
      <protection hidden="1"/>
    </xf>
    <xf numFmtId="169" fontId="10" fillId="2" borderId="10" xfId="1" applyNumberFormat="1" applyFont="1" applyFill="1" applyBorder="1" applyAlignment="1" applyProtection="1">
      <alignment horizontal="right"/>
      <protection hidden="1"/>
    </xf>
    <xf numFmtId="170" fontId="10" fillId="2" borderId="10" xfId="1" applyNumberFormat="1" applyFont="1" applyFill="1" applyBorder="1" applyAlignment="1" applyProtection="1">
      <alignment horizontal="center" vertical="center"/>
      <protection hidden="1"/>
    </xf>
    <xf numFmtId="171" fontId="10" fillId="2" borderId="10" xfId="1" applyNumberFormat="1" applyFont="1" applyFill="1" applyBorder="1" applyAlignment="1" applyProtection="1">
      <alignment horizontal="center" vertical="center"/>
      <protection hidden="1"/>
    </xf>
    <xf numFmtId="172" fontId="27" fillId="2" borderId="0" xfId="0" applyNumberFormat="1" applyFont="1" applyFill="1" applyAlignment="1" applyProtection="1">
      <alignment horizontal="center" vertical="center"/>
      <protection hidden="1"/>
    </xf>
    <xf numFmtId="2" fontId="27" fillId="2" borderId="0" xfId="0" applyNumberFormat="1" applyFont="1" applyFill="1" applyAlignment="1" applyProtection="1">
      <alignment horizontal="center" vertical="center"/>
      <protection hidden="1"/>
    </xf>
    <xf numFmtId="195" fontId="10" fillId="2" borderId="2" xfId="1" applyNumberFormat="1" applyFont="1" applyFill="1" applyBorder="1" applyAlignment="1" applyProtection="1">
      <alignment horizontal="right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28" fillId="2" borderId="0" xfId="0" applyFont="1" applyFill="1" applyAlignment="1" applyProtection="1">
      <alignment horizontal="left" indent="2"/>
      <protection hidden="1"/>
    </xf>
    <xf numFmtId="173" fontId="29" fillId="6" borderId="14" xfId="0" applyNumberFormat="1" applyFont="1" applyFill="1" applyBorder="1" applyAlignment="1" applyProtection="1">
      <alignment horizontal="center" vertical="center"/>
      <protection hidden="1"/>
    </xf>
    <xf numFmtId="176" fontId="29" fillId="6" borderId="20" xfId="0" applyNumberFormat="1" applyFont="1" applyFill="1" applyBorder="1" applyProtection="1">
      <protection hidden="1"/>
    </xf>
    <xf numFmtId="177" fontId="29" fillId="6" borderId="20" xfId="0" applyNumberFormat="1" applyFont="1" applyFill="1" applyBorder="1" applyProtection="1">
      <protection hidden="1"/>
    </xf>
    <xf numFmtId="178" fontId="29" fillId="6" borderId="15" xfId="0" applyNumberFormat="1" applyFont="1" applyFill="1" applyBorder="1" applyAlignment="1" applyProtection="1">
      <alignment horizontal="left"/>
      <protection hidden="1"/>
    </xf>
    <xf numFmtId="173" fontId="29" fillId="6" borderId="16" xfId="0" applyNumberFormat="1" applyFont="1" applyFill="1" applyBorder="1" applyAlignment="1" applyProtection="1">
      <alignment horizontal="center" vertical="center"/>
      <protection hidden="1"/>
    </xf>
    <xf numFmtId="176" fontId="29" fillId="6" borderId="0" xfId="0" applyNumberFormat="1" applyFont="1" applyFill="1" applyBorder="1" applyProtection="1">
      <protection hidden="1"/>
    </xf>
    <xf numFmtId="177" fontId="29" fillId="6" borderId="0" xfId="0" applyNumberFormat="1" applyFont="1" applyFill="1" applyBorder="1" applyProtection="1">
      <protection hidden="1"/>
    </xf>
    <xf numFmtId="178" fontId="29" fillId="6" borderId="0" xfId="0" applyNumberFormat="1" applyFont="1" applyFill="1" applyBorder="1" applyAlignment="1" applyProtection="1">
      <alignment horizontal="left"/>
      <protection hidden="1"/>
    </xf>
    <xf numFmtId="0" fontId="29" fillId="6" borderId="16" xfId="0" applyFont="1" applyFill="1" applyBorder="1" applyAlignment="1" applyProtection="1">
      <alignment horizontal="right"/>
      <protection hidden="1"/>
    </xf>
    <xf numFmtId="0" fontId="29" fillId="6" borderId="0" xfId="0" applyFont="1" applyFill="1" applyBorder="1" applyProtection="1">
      <protection hidden="1"/>
    </xf>
    <xf numFmtId="0" fontId="29" fillId="6" borderId="28" xfId="0" applyFont="1" applyFill="1" applyBorder="1" applyProtection="1">
      <protection hidden="1"/>
    </xf>
    <xf numFmtId="181" fontId="29" fillId="6" borderId="0" xfId="0" applyNumberFormat="1" applyFont="1" applyFill="1" applyBorder="1" applyAlignment="1" applyProtection="1">
      <alignment horizontal="right" vertical="center"/>
      <protection hidden="1"/>
    </xf>
    <xf numFmtId="0" fontId="29" fillId="6" borderId="17" xfId="0" applyFont="1" applyFill="1" applyBorder="1" applyProtection="1">
      <protection hidden="1"/>
    </xf>
    <xf numFmtId="0" fontId="29" fillId="6" borderId="16" xfId="0" applyFont="1" applyFill="1" applyBorder="1" applyProtection="1">
      <protection hidden="1"/>
    </xf>
    <xf numFmtId="178" fontId="29" fillId="6" borderId="17" xfId="0" applyNumberFormat="1" applyFont="1" applyFill="1" applyBorder="1" applyAlignment="1" applyProtection="1">
      <alignment horizontal="left"/>
      <protection hidden="1"/>
    </xf>
    <xf numFmtId="173" fontId="29" fillId="6" borderId="18" xfId="0" applyNumberFormat="1" applyFont="1" applyFill="1" applyBorder="1" applyAlignment="1" applyProtection="1">
      <alignment horizontal="center" vertical="center"/>
      <protection hidden="1"/>
    </xf>
    <xf numFmtId="176" fontId="29" fillId="6" borderId="1" xfId="0" applyNumberFormat="1" applyFont="1" applyFill="1" applyBorder="1" applyProtection="1">
      <protection hidden="1"/>
    </xf>
    <xf numFmtId="177" fontId="29" fillId="6" borderId="1" xfId="0" applyNumberFormat="1" applyFont="1" applyFill="1" applyBorder="1" applyProtection="1">
      <protection hidden="1"/>
    </xf>
    <xf numFmtId="178" fontId="29" fillId="6" borderId="19" xfId="0" applyNumberFormat="1" applyFont="1" applyFill="1" applyBorder="1" applyAlignment="1" applyProtection="1">
      <alignment horizontal="left"/>
      <protection hidden="1"/>
    </xf>
    <xf numFmtId="0" fontId="29" fillId="6" borderId="18" xfId="0" applyFont="1" applyFill="1" applyBorder="1" applyProtection="1">
      <protection hidden="1"/>
    </xf>
    <xf numFmtId="0" fontId="29" fillId="6" borderId="1" xfId="0" applyFont="1" applyFill="1" applyBorder="1" applyProtection="1">
      <protection hidden="1"/>
    </xf>
    <xf numFmtId="0" fontId="29" fillId="6" borderId="29" xfId="0" applyFont="1" applyFill="1" applyBorder="1" applyProtection="1">
      <protection hidden="1"/>
    </xf>
    <xf numFmtId="0" fontId="29" fillId="6" borderId="19" xfId="0" applyFont="1" applyFill="1" applyBorder="1" applyProtection="1">
      <protection hidden="1"/>
    </xf>
    <xf numFmtId="179" fontId="31" fillId="6" borderId="27" xfId="0" applyNumberFormat="1" applyFont="1" applyFill="1" applyBorder="1" applyProtection="1">
      <protection hidden="1"/>
    </xf>
    <xf numFmtId="175" fontId="31" fillId="6" borderId="20" xfId="0" applyNumberFormat="1" applyFont="1" applyFill="1" applyBorder="1" applyAlignment="1" applyProtection="1">
      <alignment horizontal="left"/>
      <protection hidden="1"/>
    </xf>
    <xf numFmtId="180" fontId="31" fillId="6" borderId="15" xfId="0" applyNumberFormat="1" applyFont="1" applyFill="1" applyBorder="1" applyAlignment="1" applyProtection="1">
      <alignment horizontal="left"/>
      <protection hidden="1"/>
    </xf>
    <xf numFmtId="182" fontId="32" fillId="6" borderId="28" xfId="0" applyNumberFormat="1" applyFont="1" applyFill="1" applyBorder="1" applyAlignment="1" applyProtection="1">
      <alignment horizontal="right"/>
      <protection hidden="1"/>
    </xf>
    <xf numFmtId="183" fontId="32" fillId="6" borderId="0" xfId="0" applyNumberFormat="1" applyFont="1" applyFill="1" applyBorder="1" applyAlignment="1" applyProtection="1">
      <alignment horizontal="left"/>
      <protection hidden="1"/>
    </xf>
    <xf numFmtId="184" fontId="10" fillId="2" borderId="7" xfId="1" applyNumberFormat="1" applyFont="1" applyFill="1" applyBorder="1" applyAlignment="1" applyProtection="1">
      <alignment horizontal="center" vertical="center"/>
      <protection hidden="1"/>
    </xf>
    <xf numFmtId="185" fontId="10" fillId="2" borderId="2" xfId="1" applyNumberFormat="1" applyFont="1" applyFill="1" applyBorder="1" applyAlignment="1" applyProtection="1">
      <alignment horizontal="right"/>
      <protection hidden="1"/>
    </xf>
    <xf numFmtId="185" fontId="10" fillId="2" borderId="8" xfId="1" applyNumberFormat="1" applyFont="1" applyFill="1" applyBorder="1" applyAlignment="1" applyProtection="1">
      <alignment horizontal="right"/>
      <protection hidden="1"/>
    </xf>
    <xf numFmtId="185" fontId="10" fillId="2" borderId="7" xfId="1" applyNumberFormat="1" applyFont="1" applyFill="1" applyBorder="1" applyAlignment="1" applyProtection="1">
      <alignment horizontal="right"/>
      <protection hidden="1"/>
    </xf>
    <xf numFmtId="186" fontId="10" fillId="2" borderId="7" xfId="1" applyNumberFormat="1" applyFont="1" applyFill="1" applyBorder="1" applyAlignment="1" applyProtection="1">
      <alignment horizontal="right"/>
      <protection hidden="1"/>
    </xf>
    <xf numFmtId="0" fontId="33" fillId="2" borderId="0" xfId="0" applyFont="1" applyFill="1" applyProtection="1">
      <protection hidden="1"/>
    </xf>
    <xf numFmtId="186" fontId="10" fillId="2" borderId="30" xfId="1" applyNumberFormat="1" applyFont="1" applyFill="1" applyBorder="1" applyAlignment="1" applyProtection="1">
      <alignment horizontal="right"/>
      <protection hidden="1"/>
    </xf>
    <xf numFmtId="168" fontId="10" fillId="2" borderId="30" xfId="1" applyNumberFormat="1" applyFont="1" applyFill="1" applyBorder="1" applyAlignment="1" applyProtection="1">
      <alignment horizontal="right"/>
      <protection hidden="1"/>
    </xf>
    <xf numFmtId="2" fontId="10" fillId="2" borderId="30" xfId="1" applyNumberFormat="1" applyFont="1" applyFill="1" applyBorder="1" applyAlignment="1" applyProtection="1">
      <alignment horizontal="right"/>
      <protection hidden="1"/>
    </xf>
    <xf numFmtId="193" fontId="10" fillId="2" borderId="30" xfId="1" applyNumberFormat="1" applyFont="1" applyFill="1" applyBorder="1" applyAlignment="1" applyProtection="1">
      <alignment horizontal="right"/>
      <protection hidden="1"/>
    </xf>
    <xf numFmtId="194" fontId="10" fillId="2" borderId="30" xfId="1" applyNumberFormat="1" applyFont="1" applyFill="1" applyBorder="1" applyAlignment="1" applyProtection="1">
      <alignment horizontal="right"/>
      <protection hidden="1"/>
    </xf>
    <xf numFmtId="0" fontId="16" fillId="2" borderId="0" xfId="0" applyNumberFormat="1" applyFont="1" applyFill="1" applyBorder="1" applyAlignment="1" applyProtection="1">
      <alignment horizontal="center" vertical="center"/>
      <protection hidden="1"/>
    </xf>
    <xf numFmtId="194" fontId="10" fillId="2" borderId="7" xfId="1" applyNumberFormat="1" applyFont="1" applyFill="1" applyBorder="1" applyAlignment="1" applyProtection="1">
      <alignment horizontal="right"/>
      <protection hidden="1"/>
    </xf>
    <xf numFmtId="0" fontId="34" fillId="2" borderId="0" xfId="0" applyFont="1" applyFill="1" applyProtection="1">
      <protection hidden="1"/>
    </xf>
    <xf numFmtId="194" fontId="10" fillId="3" borderId="13" xfId="1" applyNumberFormat="1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Alignment="1" applyProtection="1">
      <alignment horizontal="right" vertical="center"/>
      <protection hidden="1"/>
    </xf>
    <xf numFmtId="0" fontId="23" fillId="3" borderId="31" xfId="0" applyNumberFormat="1" applyFont="1" applyFill="1" applyBorder="1" applyProtection="1">
      <protection locked="0" hidden="1"/>
    </xf>
    <xf numFmtId="2" fontId="23" fillId="3" borderId="31" xfId="0" applyNumberFormat="1" applyFont="1" applyFill="1" applyBorder="1" applyProtection="1">
      <protection locked="0" hidden="1"/>
    </xf>
    <xf numFmtId="0" fontId="35" fillId="3" borderId="32" xfId="0" applyFont="1" applyFill="1" applyBorder="1" applyAlignment="1" applyProtection="1">
      <alignment horizontal="left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locked="0" hidden="1"/>
    </xf>
    <xf numFmtId="0" fontId="36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8" fillId="4" borderId="25" xfId="0" applyFont="1" applyFill="1" applyBorder="1" applyAlignment="1" applyProtection="1">
      <alignment horizontal="center" vertical="center"/>
      <protection hidden="1"/>
    </xf>
    <xf numFmtId="0" fontId="8" fillId="4" borderId="22" xfId="0" applyFont="1" applyFill="1" applyBorder="1" applyAlignment="1" applyProtection="1">
      <alignment horizontal="center" vertical="center"/>
      <protection hidden="1"/>
    </xf>
    <xf numFmtId="0" fontId="8" fillId="4" borderId="23" xfId="0" applyFont="1" applyFill="1" applyBorder="1" applyAlignment="1" applyProtection="1">
      <alignment horizontal="center" vertical="center"/>
      <protection hidden="1"/>
    </xf>
    <xf numFmtId="179" fontId="30" fillId="3" borderId="33" xfId="0" applyNumberFormat="1" applyFont="1" applyFill="1" applyBorder="1" applyProtection="1">
      <protection locked="0" hidden="1"/>
    </xf>
    <xf numFmtId="179" fontId="30" fillId="3" borderId="34" xfId="0" applyNumberFormat="1" applyFont="1" applyFill="1" applyBorder="1" applyProtection="1">
      <protection locked="0" hidden="1"/>
    </xf>
    <xf numFmtId="178" fontId="30" fillId="3" borderId="35" xfId="0" applyNumberFormat="1" applyFont="1" applyFill="1" applyBorder="1" applyAlignment="1" applyProtection="1">
      <alignment horizontal="left" vertical="center"/>
      <protection locked="0" hidden="1"/>
    </xf>
    <xf numFmtId="168" fontId="1" fillId="3" borderId="2" xfId="0" applyNumberFormat="1" applyFont="1" applyFill="1" applyBorder="1" applyAlignment="1" applyProtection="1">
      <alignment horizontal="left" indent="2"/>
      <protection locked="0" hidden="1"/>
    </xf>
    <xf numFmtId="168" fontId="1" fillId="3" borderId="2" xfId="0" applyNumberFormat="1" applyFont="1" applyFill="1" applyBorder="1" applyAlignment="1" applyProtection="1">
      <alignment horizontal="right"/>
      <protection locked="0" hidden="1"/>
    </xf>
    <xf numFmtId="166" fontId="18" fillId="3" borderId="2" xfId="0" applyNumberFormat="1" applyFont="1" applyFill="1" applyBorder="1" applyAlignment="1" applyProtection="1">
      <alignment horizontal="left" vertical="top" indent="3"/>
      <protection locked="0" hidden="1"/>
    </xf>
    <xf numFmtId="0" fontId="7" fillId="3" borderId="2" xfId="0" applyFont="1" applyFill="1" applyBorder="1" applyAlignment="1" applyProtection="1">
      <alignment horizontal="center" vertical="center"/>
      <protection locked="0" hidden="1"/>
    </xf>
    <xf numFmtId="0" fontId="39" fillId="2" borderId="0" xfId="2" applyFont="1" applyFill="1" applyAlignment="1">
      <alignment horizontal="left" vertical="top" indent="2"/>
    </xf>
    <xf numFmtId="0" fontId="38" fillId="2" borderId="0" xfId="2" applyFont="1" applyFill="1" applyAlignment="1">
      <alignment horizontal="right"/>
    </xf>
    <xf numFmtId="194" fontId="26" fillId="2" borderId="0" xfId="0" applyNumberFormat="1" applyFont="1" applyFill="1" applyBorder="1" applyAlignment="1" applyProtection="1">
      <alignment horizontal="center" vertical="center"/>
      <protection hidden="1"/>
    </xf>
    <xf numFmtId="0" fontId="38" fillId="2" borderId="0" xfId="2" applyFont="1" applyFill="1" applyAlignment="1">
      <alignment horizontal="right" vertical="top"/>
    </xf>
    <xf numFmtId="178" fontId="30" fillId="3" borderId="36" xfId="0" applyNumberFormat="1" applyFont="1" applyFill="1" applyBorder="1" applyAlignment="1" applyProtection="1">
      <alignment horizontal="left" vertical="center"/>
      <protection locked="0" hidden="1"/>
    </xf>
    <xf numFmtId="196" fontId="22" fillId="2" borderId="0" xfId="0" applyNumberFormat="1" applyFont="1" applyFill="1" applyAlignment="1" applyProtection="1">
      <alignment horizontal="center" vertical="center"/>
      <protection hidden="1"/>
    </xf>
    <xf numFmtId="197" fontId="22" fillId="2" borderId="0" xfId="0" applyNumberFormat="1" applyFont="1" applyFill="1" applyBorder="1" applyAlignment="1" applyProtection="1">
      <alignment horizontal="left" vertical="center"/>
      <protection hidden="1"/>
    </xf>
    <xf numFmtId="184" fontId="22" fillId="2" borderId="0" xfId="0" applyNumberFormat="1" applyFont="1" applyFill="1" applyAlignment="1" applyProtection="1">
      <alignment horizontal="left" vertical="center"/>
      <protection hidden="1"/>
    </xf>
    <xf numFmtId="0" fontId="7" fillId="7" borderId="7" xfId="0" applyFont="1" applyFill="1" applyBorder="1" applyAlignment="1" applyProtection="1">
      <alignment horizontal="center" vertical="center"/>
      <protection hidden="1"/>
    </xf>
    <xf numFmtId="0" fontId="7" fillId="7" borderId="11" xfId="0" applyFont="1" applyFill="1" applyBorder="1" applyAlignment="1" applyProtection="1">
      <alignment horizontal="left" indent="10"/>
      <protection hidden="1"/>
    </xf>
    <xf numFmtId="0" fontId="1" fillId="7" borderId="12" xfId="0" applyFont="1" applyFill="1" applyBorder="1" applyProtection="1">
      <protection hidden="1"/>
    </xf>
    <xf numFmtId="0" fontId="1" fillId="7" borderId="13" xfId="0" applyFont="1" applyFill="1" applyBorder="1" applyProtection="1"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Protection="1">
      <protection hidden="1"/>
    </xf>
    <xf numFmtId="172" fontId="1" fillId="7" borderId="7" xfId="0" applyNumberFormat="1" applyFont="1" applyFill="1" applyBorder="1" applyAlignment="1" applyProtection="1">
      <alignment horizontal="center" vertical="center"/>
      <protection hidden="1"/>
    </xf>
    <xf numFmtId="2" fontId="1" fillId="7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7" fillId="7" borderId="11" xfId="0" applyFont="1" applyFill="1" applyBorder="1" applyAlignment="1" applyProtection="1">
      <alignment horizontal="center"/>
      <protection hidden="1"/>
    </xf>
    <xf numFmtId="0" fontId="7" fillId="7" borderId="12" xfId="0" applyFont="1" applyFill="1" applyBorder="1" applyAlignment="1" applyProtection="1">
      <alignment horizontal="center"/>
      <protection hidden="1"/>
    </xf>
    <xf numFmtId="0" fontId="7" fillId="7" borderId="13" xfId="0" applyFont="1" applyFill="1" applyBorder="1" applyAlignment="1" applyProtection="1">
      <alignment horizontal="center"/>
      <protection hidden="1"/>
    </xf>
    <xf numFmtId="0" fontId="5" fillId="5" borderId="11" xfId="0" applyFont="1" applyFill="1" applyBorder="1" applyAlignment="1" applyProtection="1">
      <alignment horizontal="center" vertical="center"/>
      <protection hidden="1"/>
    </xf>
    <xf numFmtId="0" fontId="5" fillId="5" borderId="12" xfId="0" applyFont="1" applyFill="1" applyBorder="1" applyAlignment="1" applyProtection="1">
      <alignment horizontal="center" vertical="center"/>
      <protection hidden="1"/>
    </xf>
    <xf numFmtId="0" fontId="5" fillId="5" borderId="13" xfId="0" applyFont="1" applyFill="1" applyBorder="1" applyAlignment="1" applyProtection="1">
      <alignment horizontal="center" vertical="center"/>
      <protection hidden="1"/>
    </xf>
    <xf numFmtId="188" fontId="24" fillId="2" borderId="0" xfId="0" applyNumberFormat="1" applyFont="1" applyFill="1" applyAlignment="1" applyProtection="1">
      <alignment horizontal="right" vertical="center"/>
      <protection hidden="1"/>
    </xf>
    <xf numFmtId="190" fontId="12" fillId="2" borderId="0" xfId="0" applyNumberFormat="1" applyFont="1" applyFill="1" applyAlignment="1" applyProtection="1">
      <alignment horizontal="left" vertical="center"/>
      <protection hidden="1"/>
    </xf>
    <xf numFmtId="192" fontId="12" fillId="2" borderId="0" xfId="0" applyNumberFormat="1" applyFont="1" applyFill="1" applyAlignment="1" applyProtection="1">
      <alignment horizontal="left" vertical="center"/>
      <protection hidden="1"/>
    </xf>
    <xf numFmtId="191" fontId="24" fillId="2" borderId="0" xfId="0" applyNumberFormat="1" applyFont="1" applyFill="1" applyAlignment="1" applyProtection="1">
      <alignment horizontal="right" vertical="center"/>
      <protection hidden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82F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"Diagrama de Interaccion"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0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COLUMNA'!$AB$81:$AB$89</c:f>
              <c:numCache>
                <c:formatCode>General</c:formatCode>
                <c:ptCount val="9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7.3999999999999996E-2</c:v>
                </c:pt>
                <c:pt idx="5">
                  <c:v>0.06</c:v>
                </c:pt>
                <c:pt idx="6">
                  <c:v>0.04</c:v>
                </c:pt>
                <c:pt idx="7">
                  <c:v>0.02</c:v>
                </c:pt>
                <c:pt idx="8">
                  <c:v>0</c:v>
                </c:pt>
              </c:numCache>
            </c:numRef>
          </c:xVal>
          <c:yVal>
            <c:numRef>
              <c:f>'DISEÑO DE COLUMNA'!$AA$81:$AA$89</c:f>
              <c:numCache>
                <c:formatCode>General</c:formatCode>
                <c:ptCount val="9"/>
                <c:pt idx="0">
                  <c:v>0</c:v>
                </c:pt>
                <c:pt idx="1">
                  <c:v>0.04</c:v>
                </c:pt>
                <c:pt idx="2">
                  <c:v>0.09</c:v>
                </c:pt>
                <c:pt idx="3">
                  <c:v>0.17</c:v>
                </c:pt>
                <c:pt idx="4">
                  <c:v>0.3</c:v>
                </c:pt>
                <c:pt idx="5">
                  <c:v>0.43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1F-4B98-969A-63BBC0071007}"/>
            </c:ext>
          </c:extLst>
        </c:ser>
        <c:ser>
          <c:idx val="1"/>
          <c:order val="1"/>
          <c:tx>
            <c:v>1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COLUMNA'!$AD$81:$AD$89</c:f>
              <c:numCache>
                <c:formatCode>General</c:formatCode>
                <c:ptCount val="9"/>
                <c:pt idx="0">
                  <c:v>0.248</c:v>
                </c:pt>
                <c:pt idx="1">
                  <c:v>0.26</c:v>
                </c:pt>
                <c:pt idx="3">
                  <c:v>0.26</c:v>
                </c:pt>
                <c:pt idx="4">
                  <c:v>0.2</c:v>
                </c:pt>
                <c:pt idx="5">
                  <c:v>0.16</c:v>
                </c:pt>
                <c:pt idx="6">
                  <c:v>0.12</c:v>
                </c:pt>
                <c:pt idx="7">
                  <c:v>0.08</c:v>
                </c:pt>
                <c:pt idx="8">
                  <c:v>0</c:v>
                </c:pt>
              </c:numCache>
            </c:numRef>
          </c:xVal>
          <c:yVal>
            <c:numRef>
              <c:f>'DISEÑO DE COLUMNA'!$AC$81:$AC$89</c:f>
              <c:numCache>
                <c:formatCode>General</c:formatCode>
                <c:ptCount val="9"/>
                <c:pt idx="0">
                  <c:v>0</c:v>
                </c:pt>
                <c:pt idx="1">
                  <c:v>0.05</c:v>
                </c:pt>
                <c:pt idx="3">
                  <c:v>0.42</c:v>
                </c:pt>
                <c:pt idx="4">
                  <c:v>0.63500000000000001</c:v>
                </c:pt>
                <c:pt idx="5">
                  <c:v>0.76</c:v>
                </c:pt>
                <c:pt idx="6">
                  <c:v>0.88</c:v>
                </c:pt>
                <c:pt idx="7">
                  <c:v>0.98</c:v>
                </c:pt>
                <c:pt idx="8">
                  <c:v>1.1599999999999999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1F-4B98-969A-63BBC0071007}"/>
            </c:ext>
          </c:extLst>
        </c:ser>
        <c:ser>
          <c:idx val="2"/>
          <c:order val="2"/>
          <c:tx>
            <c:v>0.1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COLUMNA'!$AB$90:$AB$98</c:f>
              <c:numCache>
                <c:formatCode>General</c:formatCode>
                <c:ptCount val="9"/>
                <c:pt idx="0">
                  <c:v>2.8000000000000001E-2</c:v>
                </c:pt>
                <c:pt idx="1">
                  <c:v>0.04</c:v>
                </c:pt>
                <c:pt idx="2">
                  <c:v>0.08</c:v>
                </c:pt>
                <c:pt idx="3">
                  <c:v>9.6000000000000002E-2</c:v>
                </c:pt>
                <c:pt idx="4">
                  <c:v>0.08</c:v>
                </c:pt>
                <c:pt idx="5">
                  <c:v>0.06</c:v>
                </c:pt>
                <c:pt idx="6">
                  <c:v>0.04</c:v>
                </c:pt>
                <c:pt idx="7">
                  <c:v>0.02</c:v>
                </c:pt>
                <c:pt idx="8">
                  <c:v>0</c:v>
                </c:pt>
              </c:numCache>
            </c:numRef>
          </c:xVal>
          <c:yVal>
            <c:numRef>
              <c:f>'DISEÑO DE COLUMNA'!$AA$90:$AA$98</c:f>
              <c:numCache>
                <c:formatCode>General</c:formatCode>
                <c:ptCount val="9"/>
                <c:pt idx="0">
                  <c:v>0</c:v>
                </c:pt>
                <c:pt idx="1">
                  <c:v>0.03</c:v>
                </c:pt>
                <c:pt idx="2">
                  <c:v>0.14000000000000001</c:v>
                </c:pt>
                <c:pt idx="3">
                  <c:v>0.28499999999999998</c:v>
                </c:pt>
                <c:pt idx="4">
                  <c:v>0.41</c:v>
                </c:pt>
                <c:pt idx="5">
                  <c:v>0.5</c:v>
                </c:pt>
                <c:pt idx="6">
                  <c:v>0.56499999999999995</c:v>
                </c:pt>
                <c:pt idx="7">
                  <c:v>0.61499999999999999</c:v>
                </c:pt>
                <c:pt idx="8">
                  <c:v>0.66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1F-4B98-969A-63BBC0071007}"/>
            </c:ext>
          </c:extLst>
        </c:ser>
        <c:ser>
          <c:idx val="3"/>
          <c:order val="3"/>
          <c:tx>
            <c:v>0.2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COLUMNA'!$AD$90:$AD$98</c:f>
              <c:numCache>
                <c:formatCode>General</c:formatCode>
                <c:ptCount val="9"/>
                <c:pt idx="0">
                  <c:v>0.05</c:v>
                </c:pt>
                <c:pt idx="1">
                  <c:v>0.08</c:v>
                </c:pt>
                <c:pt idx="2">
                  <c:v>0.1</c:v>
                </c:pt>
                <c:pt idx="3">
                  <c:v>0.12</c:v>
                </c:pt>
                <c:pt idx="4">
                  <c:v>0.1</c:v>
                </c:pt>
                <c:pt idx="5">
                  <c:v>0.08</c:v>
                </c:pt>
                <c:pt idx="6">
                  <c:v>0.06</c:v>
                </c:pt>
                <c:pt idx="7">
                  <c:v>0.04</c:v>
                </c:pt>
                <c:pt idx="8">
                  <c:v>0</c:v>
                </c:pt>
              </c:numCache>
            </c:numRef>
          </c:xVal>
          <c:yVal>
            <c:numRef>
              <c:f>'DISEÑO DE COLUMNA'!$AC$90:$AC$98</c:f>
              <c:numCache>
                <c:formatCode>General</c:formatCode>
                <c:ptCount val="9"/>
                <c:pt idx="0">
                  <c:v>0</c:v>
                </c:pt>
                <c:pt idx="1">
                  <c:v>7.0000000000000007E-2</c:v>
                </c:pt>
                <c:pt idx="2">
                  <c:v>0.14000000000000001</c:v>
                </c:pt>
                <c:pt idx="3">
                  <c:v>0.27</c:v>
                </c:pt>
                <c:pt idx="4">
                  <c:v>0.41</c:v>
                </c:pt>
                <c:pt idx="5">
                  <c:v>0.5</c:v>
                </c:pt>
                <c:pt idx="6">
                  <c:v>0.56499999999999995</c:v>
                </c:pt>
                <c:pt idx="7">
                  <c:v>0.62</c:v>
                </c:pt>
                <c:pt idx="8">
                  <c:v>0.71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1F-4B98-969A-63BBC0071007}"/>
            </c:ext>
          </c:extLst>
        </c:ser>
        <c:ser>
          <c:idx val="4"/>
          <c:order val="4"/>
          <c:tx>
            <c:v>0.3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COLUMNA'!$AF$81:$AF$89</c:f>
              <c:numCache>
                <c:formatCode>General</c:formatCode>
                <c:ptCount val="9"/>
                <c:pt idx="0">
                  <c:v>7.5999999999999998E-2</c:v>
                </c:pt>
                <c:pt idx="1">
                  <c:v>0.12</c:v>
                </c:pt>
                <c:pt idx="2">
                  <c:v>0.14199999999999999</c:v>
                </c:pt>
                <c:pt idx="3">
                  <c:v>0.12</c:v>
                </c:pt>
                <c:pt idx="4">
                  <c:v>0.1</c:v>
                </c:pt>
                <c:pt idx="5">
                  <c:v>0.08</c:v>
                </c:pt>
                <c:pt idx="6">
                  <c:v>0.06</c:v>
                </c:pt>
                <c:pt idx="7">
                  <c:v>0.04</c:v>
                </c:pt>
                <c:pt idx="8">
                  <c:v>0</c:v>
                </c:pt>
              </c:numCache>
            </c:numRef>
          </c:xVal>
          <c:yVal>
            <c:numRef>
              <c:f>'DISEÑO DE COLUMNA'!$AE$81:$AE$89</c:f>
              <c:numCache>
                <c:formatCode>General</c:formatCode>
                <c:ptCount val="9"/>
                <c:pt idx="0">
                  <c:v>0</c:v>
                </c:pt>
                <c:pt idx="1">
                  <c:v>0.12</c:v>
                </c:pt>
                <c:pt idx="2">
                  <c:v>0.25</c:v>
                </c:pt>
                <c:pt idx="3">
                  <c:v>0.41499999999999998</c:v>
                </c:pt>
                <c:pt idx="4">
                  <c:v>0.5</c:v>
                </c:pt>
                <c:pt idx="5">
                  <c:v>0.56999999999999995</c:v>
                </c:pt>
                <c:pt idx="6">
                  <c:v>0.63</c:v>
                </c:pt>
                <c:pt idx="7">
                  <c:v>0.68</c:v>
                </c:pt>
                <c:pt idx="8">
                  <c:v>0.77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21F-4B98-969A-63BBC0071007}"/>
            </c:ext>
          </c:extLst>
        </c:ser>
        <c:ser>
          <c:idx val="5"/>
          <c:order val="5"/>
          <c:tx>
            <c:v>0.4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COLUMNA'!$AH$81:$AH$89</c:f>
              <c:numCache>
                <c:formatCode>General</c:formatCode>
                <c:ptCount val="9"/>
                <c:pt idx="0">
                  <c:v>0.10199999999999999</c:v>
                </c:pt>
                <c:pt idx="1">
                  <c:v>0.12</c:v>
                </c:pt>
                <c:pt idx="2">
                  <c:v>0.16</c:v>
                </c:pt>
                <c:pt idx="3">
                  <c:v>0.16400000000000001</c:v>
                </c:pt>
                <c:pt idx="4">
                  <c:v>0.16</c:v>
                </c:pt>
                <c:pt idx="5">
                  <c:v>0.12</c:v>
                </c:pt>
                <c:pt idx="6">
                  <c:v>0.08</c:v>
                </c:pt>
                <c:pt idx="7">
                  <c:v>0.04</c:v>
                </c:pt>
                <c:pt idx="8">
                  <c:v>0</c:v>
                </c:pt>
              </c:numCache>
            </c:numRef>
          </c:xVal>
          <c:yVal>
            <c:numRef>
              <c:f>'DISEÑO DE COLUMNA'!$AG$81:$AG$89</c:f>
              <c:numCache>
                <c:formatCode>General</c:formatCode>
                <c:ptCount val="9"/>
                <c:pt idx="0">
                  <c:v>0</c:v>
                </c:pt>
                <c:pt idx="1">
                  <c:v>0.04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0.5</c:v>
                </c:pt>
                <c:pt idx="6">
                  <c:v>0.63</c:v>
                </c:pt>
                <c:pt idx="7">
                  <c:v>0.74</c:v>
                </c:pt>
                <c:pt idx="8">
                  <c:v>0.82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21F-4B98-969A-63BBC0071007}"/>
            </c:ext>
          </c:extLst>
        </c:ser>
        <c:ser>
          <c:idx val="6"/>
          <c:order val="6"/>
          <c:tx>
            <c:v>0.5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COLUMNA'!$AF$90:$AF$98</c:f>
              <c:numCache>
                <c:formatCode>General</c:formatCode>
                <c:ptCount val="9"/>
                <c:pt idx="0">
                  <c:v>0.124</c:v>
                </c:pt>
                <c:pt idx="1">
                  <c:v>0.16</c:v>
                </c:pt>
                <c:pt idx="2">
                  <c:v>0.18</c:v>
                </c:pt>
                <c:pt idx="3">
                  <c:v>0.188</c:v>
                </c:pt>
                <c:pt idx="4">
                  <c:v>0.18</c:v>
                </c:pt>
                <c:pt idx="5">
                  <c:v>0.16</c:v>
                </c:pt>
                <c:pt idx="6">
                  <c:v>0.12</c:v>
                </c:pt>
                <c:pt idx="7">
                  <c:v>0.06</c:v>
                </c:pt>
                <c:pt idx="8">
                  <c:v>0</c:v>
                </c:pt>
              </c:numCache>
            </c:numRef>
          </c:xVal>
          <c:yVal>
            <c:numRef>
              <c:f>'DISEÑO DE COLUMNA'!$AE$90:$AE$98</c:f>
              <c:numCache>
                <c:formatCode>General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0.18</c:v>
                </c:pt>
                <c:pt idx="3">
                  <c:v>0.25</c:v>
                </c:pt>
                <c:pt idx="4">
                  <c:v>0.32</c:v>
                </c:pt>
                <c:pt idx="5">
                  <c:v>0.42</c:v>
                </c:pt>
                <c:pt idx="6">
                  <c:v>0.56999999999999995</c:v>
                </c:pt>
                <c:pt idx="7">
                  <c:v>0.74</c:v>
                </c:pt>
                <c:pt idx="8">
                  <c:v>0.88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21F-4B98-969A-63BBC0071007}"/>
            </c:ext>
          </c:extLst>
        </c:ser>
        <c:ser>
          <c:idx val="7"/>
          <c:order val="7"/>
          <c:tx>
            <c:v>0.6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COLUMNA'!$AH$90:$AH$98</c:f>
              <c:numCache>
                <c:formatCode>General</c:formatCode>
                <c:ptCount val="9"/>
                <c:pt idx="0">
                  <c:v>0.152</c:v>
                </c:pt>
                <c:pt idx="1">
                  <c:v>0.18</c:v>
                </c:pt>
                <c:pt idx="2">
                  <c:v>0.2</c:v>
                </c:pt>
                <c:pt idx="3">
                  <c:v>0.21</c:v>
                </c:pt>
                <c:pt idx="4">
                  <c:v>0.2</c:v>
                </c:pt>
                <c:pt idx="5">
                  <c:v>0.16</c:v>
                </c:pt>
                <c:pt idx="6">
                  <c:v>0.12</c:v>
                </c:pt>
                <c:pt idx="7">
                  <c:v>0.06</c:v>
                </c:pt>
                <c:pt idx="8">
                  <c:v>0</c:v>
                </c:pt>
              </c:numCache>
            </c:numRef>
          </c:xVal>
          <c:yVal>
            <c:numRef>
              <c:f>'DISEÑO DE COLUMNA'!$AG$90:$AG$98</c:f>
              <c:numCache>
                <c:formatCode>General</c:formatCode>
                <c:ptCount val="9"/>
                <c:pt idx="0">
                  <c:v>0</c:v>
                </c:pt>
                <c:pt idx="1">
                  <c:v>0.08</c:v>
                </c:pt>
                <c:pt idx="2">
                  <c:v>0.16</c:v>
                </c:pt>
                <c:pt idx="3">
                  <c:v>0.25</c:v>
                </c:pt>
                <c:pt idx="4">
                  <c:v>0.33</c:v>
                </c:pt>
                <c:pt idx="5">
                  <c:v>0.49</c:v>
                </c:pt>
                <c:pt idx="6">
                  <c:v>0.63</c:v>
                </c:pt>
                <c:pt idx="7">
                  <c:v>0.8</c:v>
                </c:pt>
                <c:pt idx="8">
                  <c:v>0.94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21F-4B98-969A-63BBC0071007}"/>
            </c:ext>
          </c:extLst>
        </c:ser>
        <c:ser>
          <c:idx val="8"/>
          <c:order val="8"/>
          <c:tx>
            <c:v>0.7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COLUMNA'!$AB$99:$AB$107</c:f>
              <c:numCache>
                <c:formatCode>General</c:formatCode>
                <c:ptCount val="9"/>
                <c:pt idx="0">
                  <c:v>0.17399999999999999</c:v>
                </c:pt>
                <c:pt idx="1">
                  <c:v>0.2</c:v>
                </c:pt>
                <c:pt idx="2">
                  <c:v>0.22</c:v>
                </c:pt>
                <c:pt idx="3">
                  <c:v>0.23599999999999999</c:v>
                </c:pt>
                <c:pt idx="4">
                  <c:v>0.22</c:v>
                </c:pt>
                <c:pt idx="5">
                  <c:v>0.2</c:v>
                </c:pt>
                <c:pt idx="6">
                  <c:v>0.14000000000000001</c:v>
                </c:pt>
                <c:pt idx="7">
                  <c:v>0.08</c:v>
                </c:pt>
                <c:pt idx="8">
                  <c:v>0</c:v>
                </c:pt>
              </c:numCache>
            </c:numRef>
          </c:xVal>
          <c:yVal>
            <c:numRef>
              <c:f>'DISEÑO DE COLUMNA'!$AA$99:$AA$107</c:f>
              <c:numCache>
                <c:formatCode>General</c:formatCode>
                <c:ptCount val="9"/>
                <c:pt idx="0">
                  <c:v>0</c:v>
                </c:pt>
                <c:pt idx="1">
                  <c:v>0.06</c:v>
                </c:pt>
                <c:pt idx="2">
                  <c:v>0.14000000000000001</c:v>
                </c:pt>
                <c:pt idx="3">
                  <c:v>0.25</c:v>
                </c:pt>
                <c:pt idx="4">
                  <c:v>0.34</c:v>
                </c:pt>
                <c:pt idx="5">
                  <c:v>0.42</c:v>
                </c:pt>
                <c:pt idx="6">
                  <c:v>0.63500000000000001</c:v>
                </c:pt>
                <c:pt idx="7">
                  <c:v>0.81</c:v>
                </c:pt>
                <c:pt idx="8">
                  <c:v>0.99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21F-4B98-969A-63BBC0071007}"/>
            </c:ext>
          </c:extLst>
        </c:ser>
        <c:ser>
          <c:idx val="9"/>
          <c:order val="9"/>
          <c:tx>
            <c:v>0.8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COLUMNA'!$AD$99:$AD$107</c:f>
              <c:numCache>
                <c:formatCode>General</c:formatCode>
                <c:ptCount val="9"/>
                <c:pt idx="0">
                  <c:v>0.2</c:v>
                </c:pt>
                <c:pt idx="1">
                  <c:v>0.24</c:v>
                </c:pt>
                <c:pt idx="2">
                  <c:v>0.25800000000000001</c:v>
                </c:pt>
                <c:pt idx="3">
                  <c:v>0.24</c:v>
                </c:pt>
                <c:pt idx="4">
                  <c:v>0.2</c:v>
                </c:pt>
                <c:pt idx="5">
                  <c:v>0.16</c:v>
                </c:pt>
                <c:pt idx="6">
                  <c:v>0.12</c:v>
                </c:pt>
                <c:pt idx="7">
                  <c:v>0.08</c:v>
                </c:pt>
                <c:pt idx="8">
                  <c:v>0</c:v>
                </c:pt>
              </c:numCache>
            </c:numRef>
          </c:xVal>
          <c:yVal>
            <c:numRef>
              <c:f>'DISEÑO DE COLUMNA'!$AC$99:$AC$107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0.34</c:v>
                </c:pt>
                <c:pt idx="4">
                  <c:v>0.49</c:v>
                </c:pt>
                <c:pt idx="5">
                  <c:v>0.63</c:v>
                </c:pt>
                <c:pt idx="6">
                  <c:v>0.76</c:v>
                </c:pt>
                <c:pt idx="7">
                  <c:v>0.87</c:v>
                </c:pt>
                <c:pt idx="8">
                  <c:v>1.05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21F-4B98-969A-63BBC0071007}"/>
            </c:ext>
          </c:extLst>
        </c:ser>
        <c:ser>
          <c:idx val="10"/>
          <c:order val="10"/>
          <c:tx>
            <c:v>0.9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COLUMNA'!$AF$99:$AF$107</c:f>
              <c:numCache>
                <c:formatCode>General</c:formatCode>
                <c:ptCount val="9"/>
                <c:pt idx="0">
                  <c:v>0.224</c:v>
                </c:pt>
                <c:pt idx="1">
                  <c:v>0.24</c:v>
                </c:pt>
                <c:pt idx="2">
                  <c:v>0.26</c:v>
                </c:pt>
                <c:pt idx="4">
                  <c:v>0.26</c:v>
                </c:pt>
                <c:pt idx="5">
                  <c:v>0.24</c:v>
                </c:pt>
                <c:pt idx="6">
                  <c:v>0.16</c:v>
                </c:pt>
                <c:pt idx="7">
                  <c:v>0.08</c:v>
                </c:pt>
                <c:pt idx="8">
                  <c:v>0</c:v>
                </c:pt>
              </c:numCache>
            </c:numRef>
          </c:xVal>
          <c:yVal>
            <c:numRef>
              <c:f>'DISEÑO DE COLUMNA'!$AE$99:$AE$107</c:f>
              <c:numCache>
                <c:formatCode>General</c:formatCode>
                <c:ptCount val="9"/>
                <c:pt idx="0">
                  <c:v>0</c:v>
                </c:pt>
                <c:pt idx="1">
                  <c:v>0.05</c:v>
                </c:pt>
                <c:pt idx="2">
                  <c:v>0.125</c:v>
                </c:pt>
                <c:pt idx="4">
                  <c:v>0.34</c:v>
                </c:pt>
                <c:pt idx="5">
                  <c:v>0.42499999999999999</c:v>
                </c:pt>
                <c:pt idx="6">
                  <c:v>0.7</c:v>
                </c:pt>
                <c:pt idx="7">
                  <c:v>0.92</c:v>
                </c:pt>
                <c:pt idx="8">
                  <c:v>1.1000000000000001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21F-4B98-969A-63BBC0071007}"/>
            </c:ext>
          </c:extLst>
        </c:ser>
        <c:ser>
          <c:idx val="11"/>
          <c:order val="11"/>
          <c:tx>
            <c:v>K</c:v>
          </c:tx>
          <c:spPr>
            <a:ln w="952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4"/>
            <c:spPr>
              <a:gradFill rotWithShape="1">
                <a:gsLst>
                  <a:gs pos="0">
                    <a:schemeClr val="accent2">
                      <a:tint val="8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tint val="8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tint val="8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tint val="85000"/>
                  </a:schemeClr>
                </a:solidFill>
                <a:round/>
              </a:ln>
              <a:effectLst/>
            </c:spPr>
          </c:marker>
          <c:xVal>
            <c:numRef>
              <c:f>'DISEÑO DE COLUMNA'!$Q$84:$Q$85</c:f>
              <c:numCache>
                <c:formatCode>General</c:formatCode>
                <c:ptCount val="2"/>
                <c:pt idx="0">
                  <c:v>0</c:v>
                </c:pt>
                <c:pt idx="1">
                  <c:v>0.26</c:v>
                </c:pt>
              </c:numCache>
            </c:numRef>
          </c:xVal>
          <c:yVal>
            <c:numRef>
              <c:f>'DISEÑO DE COLUMNA'!$P$84:$P$85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21F-4B98-969A-63BBC0071007}"/>
            </c:ext>
          </c:extLst>
        </c:ser>
        <c:ser>
          <c:idx val="12"/>
          <c:order val="12"/>
          <c:tx>
            <c:v>0.05D</c:v>
          </c:tx>
          <c:spPr>
            <a:ln w="9525" cap="rnd">
              <a:solidFill>
                <a:schemeClr val="accent2">
                  <a:tint val="89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COLUMNA'!$T$84:$T$85</c:f>
              <c:numCache>
                <c:formatCode>General</c:formatCode>
                <c:ptCount val="2"/>
                <c:pt idx="0">
                  <c:v>0</c:v>
                </c:pt>
                <c:pt idx="1">
                  <c:v>6.4000000000000001E-2</c:v>
                </c:pt>
              </c:numCache>
            </c:numRef>
          </c:xVal>
          <c:yVal>
            <c:numRef>
              <c:f>'DISEÑO DE COLUMNA'!$S$84:$S$85</c:f>
              <c:numCache>
                <c:formatCode>General</c:formatCode>
                <c:ptCount val="2"/>
                <c:pt idx="0">
                  <c:v>0</c:v>
                </c:pt>
                <c:pt idx="1">
                  <c:v>1.3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21F-4B98-969A-63BBC0071007}"/>
            </c:ext>
          </c:extLst>
        </c:ser>
        <c:ser>
          <c:idx val="13"/>
          <c:order val="13"/>
          <c:tx>
            <c:v>0.1D</c:v>
          </c:tx>
          <c:spPr>
            <a:ln w="9525" cap="rnd">
              <a:solidFill>
                <a:schemeClr val="accent2">
                  <a:tint val="94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COLUMNA'!$T$87:$T$88</c:f>
              <c:numCache>
                <c:formatCode>General</c:formatCode>
                <c:ptCount val="2"/>
                <c:pt idx="0">
                  <c:v>0</c:v>
                </c:pt>
                <c:pt idx="1">
                  <c:v>0.13</c:v>
                </c:pt>
              </c:numCache>
            </c:numRef>
          </c:xVal>
          <c:yVal>
            <c:numRef>
              <c:f>'DISEÑO DE COLUMNA'!$S$87:$S$88</c:f>
              <c:numCache>
                <c:formatCode>General</c:formatCode>
                <c:ptCount val="2"/>
                <c:pt idx="0">
                  <c:v>0</c:v>
                </c:pt>
                <c:pt idx="1">
                  <c:v>1.3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21F-4B98-969A-63BBC0071007}"/>
            </c:ext>
          </c:extLst>
        </c:ser>
        <c:ser>
          <c:idx val="14"/>
          <c:order val="14"/>
          <c:tx>
            <c:v>0.15D</c:v>
          </c:tx>
          <c:spPr>
            <a:ln w="9525" cap="rnd">
              <a:solidFill>
                <a:schemeClr val="accent2">
                  <a:tint val="98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COLUMNA'!$T$90:$T$91</c:f>
              <c:numCache>
                <c:formatCode>General</c:formatCode>
                <c:ptCount val="2"/>
                <c:pt idx="0">
                  <c:v>0</c:v>
                </c:pt>
                <c:pt idx="1">
                  <c:v>0.16</c:v>
                </c:pt>
              </c:numCache>
            </c:numRef>
          </c:xVal>
          <c:yVal>
            <c:numRef>
              <c:f>'DISEÑO DE COLUMNA'!$S$90:$S$91</c:f>
              <c:numCache>
                <c:formatCode>General</c:formatCode>
                <c:ptCount val="2"/>
                <c:pt idx="0">
                  <c:v>0</c:v>
                </c:pt>
                <c:pt idx="1">
                  <c:v>1.06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21F-4B98-969A-63BBC0071007}"/>
            </c:ext>
          </c:extLst>
        </c:ser>
        <c:ser>
          <c:idx val="15"/>
          <c:order val="15"/>
          <c:tx>
            <c:v>0.2D</c:v>
          </c:tx>
          <c:spPr>
            <a:ln w="9525" cap="rnd">
              <a:solidFill>
                <a:schemeClr val="accent2">
                  <a:shade val="97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COLUMNA'!$T$93:$T$94</c:f>
              <c:numCache>
                <c:formatCode>General</c:formatCode>
                <c:ptCount val="2"/>
                <c:pt idx="0">
                  <c:v>0</c:v>
                </c:pt>
                <c:pt idx="1">
                  <c:v>0.16</c:v>
                </c:pt>
              </c:numCache>
            </c:numRef>
          </c:xVal>
          <c:yVal>
            <c:numRef>
              <c:f>'DISEÑO DE COLUMNA'!$S$93:$S$94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21F-4B98-969A-63BBC0071007}"/>
            </c:ext>
          </c:extLst>
        </c:ser>
        <c:ser>
          <c:idx val="16"/>
          <c:order val="16"/>
          <c:tx>
            <c:v>0.25D</c:v>
          </c:tx>
          <c:spPr>
            <a:ln w="9525" cap="rnd">
              <a:solidFill>
                <a:schemeClr val="accent2">
                  <a:shade val="93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COLUMNA'!$T$96:$T$97</c:f>
              <c:numCache>
                <c:formatCode>General</c:formatCode>
                <c:ptCount val="2"/>
                <c:pt idx="0">
                  <c:v>0</c:v>
                </c:pt>
                <c:pt idx="1">
                  <c:v>0.19</c:v>
                </c:pt>
              </c:numCache>
            </c:numRef>
          </c:xVal>
          <c:yVal>
            <c:numRef>
              <c:f>'DISEÑO DE COLUMNA'!$S$96:$S$97</c:f>
              <c:numCache>
                <c:formatCode>General</c:formatCode>
                <c:ptCount val="2"/>
                <c:pt idx="0">
                  <c:v>0</c:v>
                </c:pt>
                <c:pt idx="1">
                  <c:v>0.76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21F-4B98-969A-63BBC0071007}"/>
            </c:ext>
          </c:extLst>
        </c:ser>
        <c:ser>
          <c:idx val="17"/>
          <c:order val="17"/>
          <c:tx>
            <c:v>0.3D</c:v>
          </c:tx>
          <c:spPr>
            <a:ln w="9525" cap="rnd">
              <a:solidFill>
                <a:schemeClr val="accent2">
                  <a:shade val="88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COLUMNA'!$T$99:$T$100</c:f>
              <c:numCache>
                <c:formatCode>General</c:formatCode>
                <c:ptCount val="2"/>
                <c:pt idx="0">
                  <c:v>0</c:v>
                </c:pt>
                <c:pt idx="1">
                  <c:v>0.22800000000000001</c:v>
                </c:pt>
              </c:numCache>
            </c:numRef>
          </c:xVal>
          <c:yVal>
            <c:numRef>
              <c:f>'DISEÑO DE COLUMNA'!$S$99:$S$100</c:f>
              <c:numCache>
                <c:formatCode>General</c:formatCode>
                <c:ptCount val="2"/>
                <c:pt idx="0">
                  <c:v>0</c:v>
                </c:pt>
                <c:pt idx="1">
                  <c:v>0.76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21F-4B98-969A-63BBC0071007}"/>
            </c:ext>
          </c:extLst>
        </c:ser>
        <c:ser>
          <c:idx val="18"/>
          <c:order val="18"/>
          <c:tx>
            <c:v>0.4D</c:v>
          </c:tx>
          <c:spPr>
            <a:ln w="9525" cap="rnd">
              <a:solidFill>
                <a:schemeClr val="accent2">
                  <a:shade val="84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COLUMNA'!$T$102:$T$103</c:f>
              <c:numCache>
                <c:formatCode>General</c:formatCode>
                <c:ptCount val="2"/>
                <c:pt idx="0">
                  <c:v>0</c:v>
                </c:pt>
                <c:pt idx="1">
                  <c:v>0.26</c:v>
                </c:pt>
              </c:numCache>
            </c:numRef>
          </c:xVal>
          <c:yVal>
            <c:numRef>
              <c:f>'DISEÑO DE COLUMNA'!$S$102:$S$103</c:f>
              <c:numCache>
                <c:formatCode>General</c:formatCode>
                <c:ptCount val="2"/>
                <c:pt idx="0">
                  <c:v>0</c:v>
                </c:pt>
                <c:pt idx="1">
                  <c:v>0.65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21F-4B98-969A-63BBC0071007}"/>
            </c:ext>
          </c:extLst>
        </c:ser>
        <c:ser>
          <c:idx val="19"/>
          <c:order val="19"/>
          <c:tx>
            <c:v>0.5D</c:v>
          </c:tx>
          <c:spPr>
            <a:ln w="9525" cap="rnd">
              <a:solidFill>
                <a:schemeClr val="accent2">
                  <a:shade val="79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COLUMNA'!$T$105:$T$106</c:f>
              <c:numCache>
                <c:formatCode>General</c:formatCode>
                <c:ptCount val="2"/>
                <c:pt idx="0">
                  <c:v>0</c:v>
                </c:pt>
                <c:pt idx="1">
                  <c:v>0.26</c:v>
                </c:pt>
              </c:numCache>
            </c:numRef>
          </c:xVal>
          <c:yVal>
            <c:numRef>
              <c:f>'DISEÑO DE COLUMNA'!$S$105:$S$106</c:f>
              <c:numCache>
                <c:formatCode>General</c:formatCode>
                <c:ptCount val="2"/>
                <c:pt idx="0">
                  <c:v>0</c:v>
                </c:pt>
                <c:pt idx="1">
                  <c:v>0.52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21F-4B98-969A-63BBC0071007}"/>
            </c:ext>
          </c:extLst>
        </c:ser>
        <c:ser>
          <c:idx val="20"/>
          <c:order val="20"/>
          <c:tx>
            <c:v>0.6D</c:v>
          </c:tx>
          <c:spPr>
            <a:ln w="9525" cap="rnd">
              <a:solidFill>
                <a:schemeClr val="accent2">
                  <a:shade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COLUMNA'!$W$84:$W$85</c:f>
              <c:numCache>
                <c:formatCode>General</c:formatCode>
                <c:ptCount val="2"/>
                <c:pt idx="0">
                  <c:v>0</c:v>
                </c:pt>
                <c:pt idx="1">
                  <c:v>0.26</c:v>
                </c:pt>
              </c:numCache>
            </c:numRef>
          </c:xVal>
          <c:yVal>
            <c:numRef>
              <c:f>'DISEÑO DE COLUMNA'!$V$84:$V$85</c:f>
              <c:numCache>
                <c:formatCode>General</c:formatCode>
                <c:ptCount val="2"/>
                <c:pt idx="0">
                  <c:v>0</c:v>
                </c:pt>
                <c:pt idx="1">
                  <c:v>0.43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21F-4B98-969A-63BBC0071007}"/>
            </c:ext>
          </c:extLst>
        </c:ser>
        <c:ser>
          <c:idx val="21"/>
          <c:order val="21"/>
          <c:tx>
            <c:v>0.7D</c:v>
          </c:tx>
          <c:spPr>
            <a:ln w="9525" cap="rnd">
              <a:solidFill>
                <a:schemeClr val="accent2">
                  <a:shade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COLUMNA'!$W$87:$W$88</c:f>
              <c:numCache>
                <c:formatCode>General</c:formatCode>
                <c:ptCount val="2"/>
                <c:pt idx="0">
                  <c:v>0</c:v>
                </c:pt>
                <c:pt idx="1">
                  <c:v>0.26</c:v>
                </c:pt>
              </c:numCache>
            </c:numRef>
          </c:xVal>
          <c:yVal>
            <c:numRef>
              <c:f>'DISEÑO DE COLUMNA'!$V$87:$V$88</c:f>
              <c:numCache>
                <c:formatCode>General</c:formatCode>
                <c:ptCount val="2"/>
                <c:pt idx="0">
                  <c:v>0</c:v>
                </c:pt>
                <c:pt idx="1">
                  <c:v>0.37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21F-4B98-969A-63BBC0071007}"/>
            </c:ext>
          </c:extLst>
        </c:ser>
        <c:ser>
          <c:idx val="22"/>
          <c:order val="22"/>
          <c:tx>
            <c:v>0.8D</c:v>
          </c:tx>
          <c:spPr>
            <a:ln w="9525" cap="rnd">
              <a:solidFill>
                <a:schemeClr val="accent2">
                  <a:shade val="66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COLUMNA'!$W$90:$W$91</c:f>
              <c:numCache>
                <c:formatCode>General</c:formatCode>
                <c:ptCount val="2"/>
                <c:pt idx="0">
                  <c:v>0</c:v>
                </c:pt>
                <c:pt idx="1">
                  <c:v>0.26</c:v>
                </c:pt>
              </c:numCache>
            </c:numRef>
          </c:xVal>
          <c:yVal>
            <c:numRef>
              <c:f>'DISEÑO DE COLUMNA'!$V$90:$V$91</c:f>
              <c:numCache>
                <c:formatCode>General</c:formatCode>
                <c:ptCount val="2"/>
                <c:pt idx="0">
                  <c:v>0</c:v>
                </c:pt>
                <c:pt idx="1">
                  <c:v>0.32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21F-4B98-969A-63BBC0071007}"/>
            </c:ext>
          </c:extLst>
        </c:ser>
        <c:ser>
          <c:idx val="23"/>
          <c:order val="23"/>
          <c:tx>
            <c:v>1.0D</c:v>
          </c:tx>
          <c:spPr>
            <a:ln w="9525" cap="rnd">
              <a:solidFill>
                <a:schemeClr val="accent2">
                  <a:shade val="61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COLUMNA'!$W$93:$W$94</c:f>
              <c:numCache>
                <c:formatCode>General</c:formatCode>
                <c:ptCount val="2"/>
                <c:pt idx="0">
                  <c:v>0</c:v>
                </c:pt>
                <c:pt idx="1">
                  <c:v>0.26</c:v>
                </c:pt>
              </c:numCache>
            </c:numRef>
          </c:xVal>
          <c:yVal>
            <c:numRef>
              <c:f>'DISEÑO DE COLUMNA'!$V$93:$V$94</c:f>
              <c:numCache>
                <c:formatCode>General</c:formatCode>
                <c:ptCount val="2"/>
                <c:pt idx="0">
                  <c:v>0</c:v>
                </c:pt>
                <c:pt idx="1">
                  <c:v>0.26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21F-4B98-969A-63BBC0071007}"/>
            </c:ext>
          </c:extLst>
        </c:ser>
        <c:ser>
          <c:idx val="24"/>
          <c:order val="24"/>
          <c:tx>
            <c:v>1.5D</c:v>
          </c:tx>
          <c:spPr>
            <a:ln w="9525" cap="rnd">
              <a:solidFill>
                <a:schemeClr val="accent2">
                  <a:shade val="57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COLUMNA'!$W$96:$W$97</c:f>
              <c:numCache>
                <c:formatCode>General</c:formatCode>
                <c:ptCount val="2"/>
                <c:pt idx="0">
                  <c:v>0</c:v>
                </c:pt>
                <c:pt idx="1">
                  <c:v>0.26</c:v>
                </c:pt>
              </c:numCache>
            </c:numRef>
          </c:xVal>
          <c:yVal>
            <c:numRef>
              <c:f>'DISEÑO DE COLUMNA'!$V$96:$V$97</c:f>
              <c:numCache>
                <c:formatCode>General</c:formatCode>
                <c:ptCount val="2"/>
                <c:pt idx="0">
                  <c:v>0</c:v>
                </c:pt>
                <c:pt idx="1">
                  <c:v>0.17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21F-4B98-969A-63BBC0071007}"/>
            </c:ext>
          </c:extLst>
        </c:ser>
        <c:ser>
          <c:idx val="25"/>
          <c:order val="25"/>
          <c:tx>
            <c:v>2.0D</c:v>
          </c:tx>
          <c:spPr>
            <a:ln w="9525" cap="rnd">
              <a:solidFill>
                <a:schemeClr val="accent2">
                  <a:shade val="52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COLUMNA'!$W$99:$W$100</c:f>
              <c:numCache>
                <c:formatCode>General</c:formatCode>
                <c:ptCount val="2"/>
                <c:pt idx="0">
                  <c:v>0</c:v>
                </c:pt>
                <c:pt idx="1">
                  <c:v>0.26</c:v>
                </c:pt>
              </c:numCache>
            </c:numRef>
          </c:xVal>
          <c:yVal>
            <c:numRef>
              <c:f>'DISEÑO DE COLUMNA'!$V$99:$V$100</c:f>
              <c:numCache>
                <c:formatCode>General</c:formatCode>
                <c:ptCount val="2"/>
                <c:pt idx="0">
                  <c:v>0</c:v>
                </c:pt>
                <c:pt idx="1">
                  <c:v>0.13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21F-4B98-969A-63BBC0071007}"/>
            </c:ext>
          </c:extLst>
        </c:ser>
        <c:ser>
          <c:idx val="26"/>
          <c:order val="26"/>
          <c:tx>
            <c:v>3.0D</c:v>
          </c:tx>
          <c:spPr>
            <a:ln w="9525" cap="rnd">
              <a:solidFill>
                <a:schemeClr val="accent2">
                  <a:shade val="48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COLUMNA'!$W$102:$W$103</c:f>
              <c:numCache>
                <c:formatCode>General</c:formatCode>
                <c:ptCount val="2"/>
                <c:pt idx="0">
                  <c:v>0</c:v>
                </c:pt>
                <c:pt idx="1">
                  <c:v>0.26</c:v>
                </c:pt>
              </c:numCache>
            </c:numRef>
          </c:xVal>
          <c:yVal>
            <c:numRef>
              <c:f>'DISEÑO DE COLUMNA'!$V$102:$V$103</c:f>
              <c:numCache>
                <c:formatCode>General</c:formatCode>
                <c:ptCount val="2"/>
                <c:pt idx="0">
                  <c:v>0</c:v>
                </c:pt>
                <c:pt idx="1">
                  <c:v>0.09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21F-4B98-969A-63BBC0071007}"/>
            </c:ext>
          </c:extLst>
        </c:ser>
        <c:ser>
          <c:idx val="27"/>
          <c:order val="27"/>
          <c:tx>
            <c:v>3.5D</c:v>
          </c:tx>
          <c:spPr>
            <a:ln w="9525" cap="rnd">
              <a:solidFill>
                <a:schemeClr val="accent2">
                  <a:shade val="43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COLUMNA'!$W$105:$W$106</c:f>
              <c:numCache>
                <c:formatCode>General</c:formatCode>
                <c:ptCount val="2"/>
                <c:pt idx="0">
                  <c:v>0</c:v>
                </c:pt>
                <c:pt idx="1">
                  <c:v>0.26</c:v>
                </c:pt>
              </c:numCache>
            </c:numRef>
          </c:xVal>
          <c:yVal>
            <c:numRef>
              <c:f>'DISEÑO DE COLUMNA'!$V$105:$V$106</c:f>
              <c:numCache>
                <c:formatCode>General</c:formatCode>
                <c:ptCount val="2"/>
                <c:pt idx="0">
                  <c:v>0</c:v>
                </c:pt>
                <c:pt idx="1">
                  <c:v>0.06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21F-4B98-969A-63BBC0071007}"/>
            </c:ext>
          </c:extLst>
        </c:ser>
        <c:ser>
          <c:idx val="28"/>
          <c:order val="28"/>
          <c:tx>
            <c:v>4.0D</c:v>
          </c:tx>
          <c:spPr>
            <a:ln w="9525" cap="rnd">
              <a:solidFill>
                <a:schemeClr val="accent2">
                  <a:shade val="39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'DISEÑO DE COLUMNA'!$W$108:$W$109</c:f>
              <c:numCache>
                <c:formatCode>General</c:formatCode>
                <c:ptCount val="2"/>
                <c:pt idx="0">
                  <c:v>0</c:v>
                </c:pt>
                <c:pt idx="1">
                  <c:v>0.26</c:v>
                </c:pt>
              </c:numCache>
            </c:numRef>
          </c:xVal>
          <c:yVal>
            <c:numRef>
              <c:f>'DISEÑO DE COLUMNA'!$V$108:$V$109</c:f>
              <c:numCache>
                <c:formatCode>General</c:formatCode>
                <c:ptCount val="2"/>
                <c:pt idx="0">
                  <c:v>0</c:v>
                </c:pt>
                <c:pt idx="1">
                  <c:v>0.04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21F-4B98-969A-63BBC0071007}"/>
            </c:ext>
          </c:extLst>
        </c:ser>
        <c:ser>
          <c:idx val="29"/>
          <c:order val="29"/>
          <c:tx>
            <c:v>RECTA</c:v>
          </c:tx>
          <c:spPr>
            <a:ln w="952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circle"/>
            <c:size val="4"/>
            <c:spPr>
              <a:gradFill rotWithShape="1">
                <a:gsLst>
                  <a:gs pos="0">
                    <a:schemeClr val="accent2">
                      <a:shade val="3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hade val="3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shade val="3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shade val="34000"/>
                  </a:schemeClr>
                </a:solidFill>
                <a:round/>
              </a:ln>
              <a:effectLst/>
            </c:spPr>
          </c:marker>
          <c:xVal>
            <c:numRef>
              <c:f>'DISEÑO DE COLUMNA'!$Q$87:$Q$88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'DISEÑO DE COLUMNA'!$P$87:$P$88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21F-4B98-969A-63BBC0071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4070096"/>
        <c:axId val="1488618768"/>
      </c:scatterChart>
      <c:valAx>
        <c:axId val="1204070096"/>
        <c:scaling>
          <c:orientation val="minMax"/>
          <c:max val="0.26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488618768"/>
        <c:crosses val="autoZero"/>
        <c:crossBetween val="midCat"/>
        <c:majorUnit val="2.0000000000000004E-2"/>
      </c:valAx>
      <c:valAx>
        <c:axId val="1488618768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04070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.xml"/><Relationship Id="rId1" Type="http://schemas.openxmlformats.org/officeDocument/2006/relationships/hyperlink" Target="https://hebmerma.com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107</xdr:row>
      <xdr:rowOff>173277</xdr:rowOff>
    </xdr:from>
    <xdr:to>
      <xdr:col>2</xdr:col>
      <xdr:colOff>3576</xdr:colOff>
      <xdr:row>107</xdr:row>
      <xdr:rowOff>181061</xdr:rowOff>
    </xdr:to>
    <xdr:cxnSp macro="">
      <xdr:nvCxnSpPr>
        <xdr:cNvPr id="373" name="Conector recto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CxnSpPr>
          <a:stCxn id="372" idx="1"/>
        </xdr:cNvCxnSpPr>
      </xdr:nvCxnSpPr>
      <xdr:spPr>
        <a:xfrm flipV="1">
          <a:off x="1333500" y="10822227"/>
          <a:ext cx="3576" cy="7784"/>
        </a:xfrm>
        <a:prstGeom prst="line">
          <a:avLst/>
        </a:prstGeom>
        <a:ln w="127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488706</xdr:colOff>
      <xdr:row>12</xdr:row>
      <xdr:rowOff>199092</xdr:rowOff>
    </xdr:from>
    <xdr:to>
      <xdr:col>12</xdr:col>
      <xdr:colOff>403968</xdr:colOff>
      <xdr:row>27</xdr:row>
      <xdr:rowOff>227</xdr:rowOff>
    </xdr:to>
    <xdr:grpSp>
      <xdr:nvGrpSpPr>
        <xdr:cNvPr id="76" name="Grupo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7689606" y="2789892"/>
          <a:ext cx="2201262" cy="2944385"/>
          <a:chOff x="7175256" y="2751792"/>
          <a:chExt cx="2201262" cy="2944385"/>
        </a:xfrm>
      </xdr:grpSpPr>
      <xdr:cxnSp macro="">
        <xdr:nvCxnSpPr>
          <xdr:cNvPr id="617" name="Conector recto 616">
            <a:extLst>
              <a:ext uri="{FF2B5EF4-FFF2-40B4-BE49-F238E27FC236}">
                <a16:creationId xmlns:a16="http://schemas.microsoft.com/office/drawing/2014/main" id="{00000000-0008-0000-0000-000069020000}"/>
              </a:ext>
            </a:extLst>
          </xdr:cNvPr>
          <xdr:cNvCxnSpPr/>
        </xdr:nvCxnSpPr>
        <xdr:spPr>
          <a:xfrm>
            <a:off x="7451166" y="2752914"/>
            <a:ext cx="1526987" cy="9336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5" name="Grupo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GrpSpPr/>
        </xdr:nvGrpSpPr>
        <xdr:grpSpPr>
          <a:xfrm>
            <a:off x="7175256" y="2751792"/>
            <a:ext cx="2201262" cy="2944385"/>
            <a:chOff x="7175256" y="2751792"/>
            <a:chExt cx="2201262" cy="2944385"/>
          </a:xfrm>
        </xdr:grpSpPr>
        <xdr:grpSp>
          <xdr:nvGrpSpPr>
            <xdr:cNvPr id="72" name="Grupo 71">
              <a:extLst>
                <a:ext uri="{FF2B5EF4-FFF2-40B4-BE49-F238E27FC236}">
                  <a16:creationId xmlns:a16="http://schemas.microsoft.com/office/drawing/2014/main" id="{00000000-0008-0000-0000-000048000000}"/>
                </a:ext>
              </a:extLst>
            </xdr:cNvPr>
            <xdr:cNvGrpSpPr/>
          </xdr:nvGrpSpPr>
          <xdr:grpSpPr>
            <a:xfrm>
              <a:off x="7350313" y="2751792"/>
              <a:ext cx="1912677" cy="2404675"/>
              <a:chOff x="7353244" y="2785496"/>
              <a:chExt cx="1912677" cy="2439844"/>
            </a:xfrm>
          </xdr:grpSpPr>
          <xdr:grpSp>
            <xdr:nvGrpSpPr>
              <xdr:cNvPr id="66" name="Grupo 65">
                <a:extLst>
                  <a:ext uri="{FF2B5EF4-FFF2-40B4-BE49-F238E27FC236}">
                    <a16:creationId xmlns:a16="http://schemas.microsoft.com/office/drawing/2014/main" id="{00000000-0008-0000-0000-000042000000}"/>
                  </a:ext>
                </a:extLst>
              </xdr:cNvPr>
              <xdr:cNvGrpSpPr/>
            </xdr:nvGrpSpPr>
            <xdr:grpSpPr>
              <a:xfrm>
                <a:off x="7353244" y="2785496"/>
                <a:ext cx="1728267" cy="2439844"/>
                <a:chOff x="7349122" y="2741076"/>
                <a:chExt cx="1728267" cy="2390388"/>
              </a:xfrm>
            </xdr:grpSpPr>
            <xdr:cxnSp macro="">
              <xdr:nvCxnSpPr>
                <xdr:cNvPr id="50" name="Conector recto 49">
                  <a:extLst>
                    <a:ext uri="{FF2B5EF4-FFF2-40B4-BE49-F238E27FC236}">
                      <a16:creationId xmlns:a16="http://schemas.microsoft.com/office/drawing/2014/main" id="{00000000-0008-0000-0000-000032000000}"/>
                    </a:ext>
                  </a:extLst>
                </xdr:cNvPr>
                <xdr:cNvCxnSpPr/>
              </xdr:nvCxnSpPr>
              <xdr:spPr>
                <a:xfrm>
                  <a:off x="7452215" y="2751091"/>
                  <a:ext cx="747" cy="2290155"/>
                </a:xfrm>
                <a:prstGeom prst="line">
                  <a:avLst/>
                </a:prstGeom>
                <a:ln w="19050">
                  <a:solidFill>
                    <a:schemeClr val="accent5">
                      <a:lumMod val="7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15" name="Conector recto 614">
                  <a:extLst>
                    <a:ext uri="{FF2B5EF4-FFF2-40B4-BE49-F238E27FC236}">
                      <a16:creationId xmlns:a16="http://schemas.microsoft.com/office/drawing/2014/main" id="{00000000-0008-0000-0000-000067020000}"/>
                    </a:ext>
                  </a:extLst>
                </xdr:cNvPr>
                <xdr:cNvCxnSpPr/>
              </xdr:nvCxnSpPr>
              <xdr:spPr>
                <a:xfrm>
                  <a:off x="8209733" y="2745558"/>
                  <a:ext cx="747" cy="2291206"/>
                </a:xfrm>
                <a:prstGeom prst="line">
                  <a:avLst/>
                </a:prstGeom>
                <a:ln w="19050">
                  <a:solidFill>
                    <a:schemeClr val="accent5">
                      <a:lumMod val="7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16" name="Conector recto 615">
                  <a:extLst>
                    <a:ext uri="{FF2B5EF4-FFF2-40B4-BE49-F238E27FC236}">
                      <a16:creationId xmlns:a16="http://schemas.microsoft.com/office/drawing/2014/main" id="{00000000-0008-0000-0000-000068020000}"/>
                    </a:ext>
                  </a:extLst>
                </xdr:cNvPr>
                <xdr:cNvCxnSpPr/>
              </xdr:nvCxnSpPr>
              <xdr:spPr>
                <a:xfrm>
                  <a:off x="8972854" y="2741076"/>
                  <a:ext cx="747" cy="2291206"/>
                </a:xfrm>
                <a:prstGeom prst="line">
                  <a:avLst/>
                </a:prstGeom>
                <a:ln w="19050">
                  <a:solidFill>
                    <a:schemeClr val="accent5">
                      <a:lumMod val="7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18" name="Conector recto 617">
                  <a:extLst>
                    <a:ext uri="{FF2B5EF4-FFF2-40B4-BE49-F238E27FC236}">
                      <a16:creationId xmlns:a16="http://schemas.microsoft.com/office/drawing/2014/main" id="{00000000-0008-0000-0000-00006A020000}"/>
                    </a:ext>
                  </a:extLst>
                </xdr:cNvPr>
                <xdr:cNvCxnSpPr/>
              </xdr:nvCxnSpPr>
              <xdr:spPr>
                <a:xfrm>
                  <a:off x="7451095" y="3160037"/>
                  <a:ext cx="1526987" cy="8146"/>
                </a:xfrm>
                <a:prstGeom prst="line">
                  <a:avLst/>
                </a:prstGeom>
                <a:ln w="19050">
                  <a:solidFill>
                    <a:schemeClr val="accent5">
                      <a:lumMod val="7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19" name="Conector recto 618">
                  <a:extLst>
                    <a:ext uri="{FF2B5EF4-FFF2-40B4-BE49-F238E27FC236}">
                      <a16:creationId xmlns:a16="http://schemas.microsoft.com/office/drawing/2014/main" id="{00000000-0008-0000-0000-00006B020000}"/>
                    </a:ext>
                  </a:extLst>
                </xdr:cNvPr>
                <xdr:cNvCxnSpPr/>
              </xdr:nvCxnSpPr>
              <xdr:spPr>
                <a:xfrm>
                  <a:off x="7452215" y="3577876"/>
                  <a:ext cx="1526987" cy="8145"/>
                </a:xfrm>
                <a:prstGeom prst="line">
                  <a:avLst/>
                </a:prstGeom>
                <a:ln w="19050">
                  <a:solidFill>
                    <a:schemeClr val="accent5">
                      <a:lumMod val="7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20" name="Conector recto 619">
                  <a:extLst>
                    <a:ext uri="{FF2B5EF4-FFF2-40B4-BE49-F238E27FC236}">
                      <a16:creationId xmlns:a16="http://schemas.microsoft.com/office/drawing/2014/main" id="{00000000-0008-0000-0000-00006C020000}"/>
                    </a:ext>
                  </a:extLst>
                </xdr:cNvPr>
                <xdr:cNvCxnSpPr/>
              </xdr:nvCxnSpPr>
              <xdr:spPr>
                <a:xfrm>
                  <a:off x="7453336" y="4002369"/>
                  <a:ext cx="1526987" cy="7095"/>
                </a:xfrm>
                <a:prstGeom prst="line">
                  <a:avLst/>
                </a:prstGeom>
                <a:ln w="19050">
                  <a:solidFill>
                    <a:schemeClr val="accent5">
                      <a:lumMod val="7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21" name="Conector recto 620">
                  <a:extLst>
                    <a:ext uri="{FF2B5EF4-FFF2-40B4-BE49-F238E27FC236}">
                      <a16:creationId xmlns:a16="http://schemas.microsoft.com/office/drawing/2014/main" id="{00000000-0008-0000-0000-00006D020000}"/>
                    </a:ext>
                  </a:extLst>
                </xdr:cNvPr>
                <xdr:cNvCxnSpPr/>
              </xdr:nvCxnSpPr>
              <xdr:spPr>
                <a:xfrm>
                  <a:off x="7454457" y="4413554"/>
                  <a:ext cx="1526987" cy="8146"/>
                </a:xfrm>
                <a:prstGeom prst="line">
                  <a:avLst/>
                </a:prstGeom>
                <a:ln w="19050">
                  <a:solidFill>
                    <a:schemeClr val="accent5">
                      <a:lumMod val="7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65" name="Grupo 64">
                  <a:extLst>
                    <a:ext uri="{FF2B5EF4-FFF2-40B4-BE49-F238E27FC236}">
                      <a16:creationId xmlns:a16="http://schemas.microsoft.com/office/drawing/2014/main" id="{00000000-0008-0000-0000-000041000000}"/>
                    </a:ext>
                  </a:extLst>
                </xdr:cNvPr>
                <xdr:cNvGrpSpPr/>
              </xdr:nvGrpSpPr>
              <xdr:grpSpPr>
                <a:xfrm>
                  <a:off x="7349122" y="5032282"/>
                  <a:ext cx="221502" cy="89204"/>
                  <a:chOff x="7349406" y="5037951"/>
                  <a:chExt cx="221502" cy="89488"/>
                </a:xfrm>
              </xdr:grpSpPr>
              <xdr:cxnSp macro="">
                <xdr:nvCxnSpPr>
                  <xdr:cNvPr id="622" name="Conector recto 621">
                    <a:extLst>
                      <a:ext uri="{FF2B5EF4-FFF2-40B4-BE49-F238E27FC236}">
                        <a16:creationId xmlns:a16="http://schemas.microsoft.com/office/drawing/2014/main" id="{00000000-0008-0000-0000-00006E020000}"/>
                      </a:ext>
                    </a:extLst>
                  </xdr:cNvPr>
                  <xdr:cNvCxnSpPr/>
                </xdr:nvCxnSpPr>
                <xdr:spPr>
                  <a:xfrm>
                    <a:off x="7349406" y="5039819"/>
                    <a:ext cx="221502" cy="1493"/>
                  </a:xfrm>
                  <a:prstGeom prst="line">
                    <a:avLst/>
                  </a:prstGeom>
                  <a:ln w="19050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24" name="Conector recto 623">
                    <a:extLst>
                      <a:ext uri="{FF2B5EF4-FFF2-40B4-BE49-F238E27FC236}">
                        <a16:creationId xmlns:a16="http://schemas.microsoft.com/office/drawing/2014/main" id="{00000000-0008-0000-0000-000070020000}"/>
                      </a:ext>
                    </a:extLst>
                  </xdr:cNvPr>
                  <xdr:cNvCxnSpPr/>
                </xdr:nvCxnSpPr>
                <xdr:spPr>
                  <a:xfrm flipV="1">
                    <a:off x="7412158" y="5041312"/>
                    <a:ext cx="41087" cy="85006"/>
                  </a:xfrm>
                  <a:prstGeom prst="line">
                    <a:avLst/>
                  </a:prstGeom>
                  <a:ln w="9525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25" name="Conector recto 624">
                    <a:extLst>
                      <a:ext uri="{FF2B5EF4-FFF2-40B4-BE49-F238E27FC236}">
                        <a16:creationId xmlns:a16="http://schemas.microsoft.com/office/drawing/2014/main" id="{00000000-0008-0000-0000-000071020000}"/>
                      </a:ext>
                    </a:extLst>
                  </xdr:cNvPr>
                  <xdr:cNvCxnSpPr/>
                </xdr:nvCxnSpPr>
                <xdr:spPr>
                  <a:xfrm flipV="1">
                    <a:off x="7469308" y="5042433"/>
                    <a:ext cx="41087" cy="85006"/>
                  </a:xfrm>
                  <a:prstGeom prst="line">
                    <a:avLst/>
                  </a:prstGeom>
                  <a:ln w="9525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26" name="Conector recto 625">
                    <a:extLst>
                      <a:ext uri="{FF2B5EF4-FFF2-40B4-BE49-F238E27FC236}">
                        <a16:creationId xmlns:a16="http://schemas.microsoft.com/office/drawing/2014/main" id="{00000000-0008-0000-0000-000072020000}"/>
                      </a:ext>
                    </a:extLst>
                  </xdr:cNvPr>
                  <xdr:cNvCxnSpPr/>
                </xdr:nvCxnSpPr>
                <xdr:spPr>
                  <a:xfrm flipV="1">
                    <a:off x="7515252" y="5037951"/>
                    <a:ext cx="41087" cy="85006"/>
                  </a:xfrm>
                  <a:prstGeom prst="line">
                    <a:avLst/>
                  </a:prstGeom>
                  <a:ln w="9525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27" name="Conector recto 626">
                    <a:extLst>
                      <a:ext uri="{FF2B5EF4-FFF2-40B4-BE49-F238E27FC236}">
                        <a16:creationId xmlns:a16="http://schemas.microsoft.com/office/drawing/2014/main" id="{00000000-0008-0000-0000-000073020000}"/>
                      </a:ext>
                    </a:extLst>
                  </xdr:cNvPr>
                  <xdr:cNvCxnSpPr/>
                </xdr:nvCxnSpPr>
                <xdr:spPr>
                  <a:xfrm flipV="1">
                    <a:off x="7359491" y="5039072"/>
                    <a:ext cx="41087" cy="85006"/>
                  </a:xfrm>
                  <a:prstGeom prst="line">
                    <a:avLst/>
                  </a:prstGeom>
                  <a:ln w="9525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629" name="Grupo 628">
                  <a:extLst>
                    <a:ext uri="{FF2B5EF4-FFF2-40B4-BE49-F238E27FC236}">
                      <a16:creationId xmlns:a16="http://schemas.microsoft.com/office/drawing/2014/main" id="{00000000-0008-0000-0000-000075020000}"/>
                    </a:ext>
                  </a:extLst>
                </xdr:cNvPr>
                <xdr:cNvGrpSpPr/>
              </xdr:nvGrpSpPr>
              <xdr:grpSpPr>
                <a:xfrm>
                  <a:off x="8100237" y="5039539"/>
                  <a:ext cx="221502" cy="89204"/>
                  <a:chOff x="7349406" y="5037951"/>
                  <a:chExt cx="221502" cy="89488"/>
                </a:xfrm>
              </xdr:grpSpPr>
              <xdr:cxnSp macro="">
                <xdr:nvCxnSpPr>
                  <xdr:cNvPr id="630" name="Conector recto 629">
                    <a:extLst>
                      <a:ext uri="{FF2B5EF4-FFF2-40B4-BE49-F238E27FC236}">
                        <a16:creationId xmlns:a16="http://schemas.microsoft.com/office/drawing/2014/main" id="{00000000-0008-0000-0000-000076020000}"/>
                      </a:ext>
                    </a:extLst>
                  </xdr:cNvPr>
                  <xdr:cNvCxnSpPr/>
                </xdr:nvCxnSpPr>
                <xdr:spPr>
                  <a:xfrm>
                    <a:off x="7349406" y="5039819"/>
                    <a:ext cx="221502" cy="1493"/>
                  </a:xfrm>
                  <a:prstGeom prst="line">
                    <a:avLst/>
                  </a:prstGeom>
                  <a:ln w="19050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35" name="Conector recto 634">
                    <a:extLst>
                      <a:ext uri="{FF2B5EF4-FFF2-40B4-BE49-F238E27FC236}">
                        <a16:creationId xmlns:a16="http://schemas.microsoft.com/office/drawing/2014/main" id="{00000000-0008-0000-0000-00007B020000}"/>
                      </a:ext>
                    </a:extLst>
                  </xdr:cNvPr>
                  <xdr:cNvCxnSpPr/>
                </xdr:nvCxnSpPr>
                <xdr:spPr>
                  <a:xfrm flipV="1">
                    <a:off x="7412158" y="5041312"/>
                    <a:ext cx="41087" cy="85006"/>
                  </a:xfrm>
                  <a:prstGeom prst="line">
                    <a:avLst/>
                  </a:prstGeom>
                  <a:ln w="9525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43" name="Conector recto 642">
                    <a:extLst>
                      <a:ext uri="{FF2B5EF4-FFF2-40B4-BE49-F238E27FC236}">
                        <a16:creationId xmlns:a16="http://schemas.microsoft.com/office/drawing/2014/main" id="{00000000-0008-0000-0000-000083020000}"/>
                      </a:ext>
                    </a:extLst>
                  </xdr:cNvPr>
                  <xdr:cNvCxnSpPr/>
                </xdr:nvCxnSpPr>
                <xdr:spPr>
                  <a:xfrm flipV="1">
                    <a:off x="7469308" y="5042433"/>
                    <a:ext cx="41087" cy="85006"/>
                  </a:xfrm>
                  <a:prstGeom prst="line">
                    <a:avLst/>
                  </a:prstGeom>
                  <a:ln w="9525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44" name="Conector recto 643">
                    <a:extLst>
                      <a:ext uri="{FF2B5EF4-FFF2-40B4-BE49-F238E27FC236}">
                        <a16:creationId xmlns:a16="http://schemas.microsoft.com/office/drawing/2014/main" id="{00000000-0008-0000-0000-000084020000}"/>
                      </a:ext>
                    </a:extLst>
                  </xdr:cNvPr>
                  <xdr:cNvCxnSpPr/>
                </xdr:nvCxnSpPr>
                <xdr:spPr>
                  <a:xfrm flipV="1">
                    <a:off x="7515252" y="5037951"/>
                    <a:ext cx="41087" cy="85006"/>
                  </a:xfrm>
                  <a:prstGeom prst="line">
                    <a:avLst/>
                  </a:prstGeom>
                  <a:ln w="9525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46" name="Conector recto 645">
                    <a:extLst>
                      <a:ext uri="{FF2B5EF4-FFF2-40B4-BE49-F238E27FC236}">
                        <a16:creationId xmlns:a16="http://schemas.microsoft.com/office/drawing/2014/main" id="{00000000-0008-0000-0000-000086020000}"/>
                      </a:ext>
                    </a:extLst>
                  </xdr:cNvPr>
                  <xdr:cNvCxnSpPr/>
                </xdr:nvCxnSpPr>
                <xdr:spPr>
                  <a:xfrm flipV="1">
                    <a:off x="7359491" y="5039072"/>
                    <a:ext cx="41087" cy="85006"/>
                  </a:xfrm>
                  <a:prstGeom prst="line">
                    <a:avLst/>
                  </a:prstGeom>
                  <a:ln w="9525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647" name="Grupo 646">
                  <a:extLst>
                    <a:ext uri="{FF2B5EF4-FFF2-40B4-BE49-F238E27FC236}">
                      <a16:creationId xmlns:a16="http://schemas.microsoft.com/office/drawing/2014/main" id="{00000000-0008-0000-0000-000087020000}"/>
                    </a:ext>
                  </a:extLst>
                </xdr:cNvPr>
                <xdr:cNvGrpSpPr/>
              </xdr:nvGrpSpPr>
              <xdr:grpSpPr>
                <a:xfrm>
                  <a:off x="8855887" y="5042260"/>
                  <a:ext cx="221502" cy="89204"/>
                  <a:chOff x="7349406" y="5037951"/>
                  <a:chExt cx="221502" cy="89488"/>
                </a:xfrm>
              </xdr:grpSpPr>
              <xdr:cxnSp macro="">
                <xdr:nvCxnSpPr>
                  <xdr:cNvPr id="653" name="Conector recto 652">
                    <a:extLst>
                      <a:ext uri="{FF2B5EF4-FFF2-40B4-BE49-F238E27FC236}">
                        <a16:creationId xmlns:a16="http://schemas.microsoft.com/office/drawing/2014/main" id="{00000000-0008-0000-0000-00008D020000}"/>
                      </a:ext>
                    </a:extLst>
                  </xdr:cNvPr>
                  <xdr:cNvCxnSpPr/>
                </xdr:nvCxnSpPr>
                <xdr:spPr>
                  <a:xfrm>
                    <a:off x="7349406" y="5039819"/>
                    <a:ext cx="221502" cy="1493"/>
                  </a:xfrm>
                  <a:prstGeom prst="line">
                    <a:avLst/>
                  </a:prstGeom>
                  <a:ln w="19050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54" name="Conector recto 653">
                    <a:extLst>
                      <a:ext uri="{FF2B5EF4-FFF2-40B4-BE49-F238E27FC236}">
                        <a16:creationId xmlns:a16="http://schemas.microsoft.com/office/drawing/2014/main" id="{00000000-0008-0000-0000-00008E020000}"/>
                      </a:ext>
                    </a:extLst>
                  </xdr:cNvPr>
                  <xdr:cNvCxnSpPr/>
                </xdr:nvCxnSpPr>
                <xdr:spPr>
                  <a:xfrm flipV="1">
                    <a:off x="7412158" y="5041312"/>
                    <a:ext cx="41087" cy="85006"/>
                  </a:xfrm>
                  <a:prstGeom prst="line">
                    <a:avLst/>
                  </a:prstGeom>
                  <a:ln w="9525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55" name="Conector recto 654">
                    <a:extLst>
                      <a:ext uri="{FF2B5EF4-FFF2-40B4-BE49-F238E27FC236}">
                        <a16:creationId xmlns:a16="http://schemas.microsoft.com/office/drawing/2014/main" id="{00000000-0008-0000-0000-00008F020000}"/>
                      </a:ext>
                    </a:extLst>
                  </xdr:cNvPr>
                  <xdr:cNvCxnSpPr/>
                </xdr:nvCxnSpPr>
                <xdr:spPr>
                  <a:xfrm flipV="1">
                    <a:off x="7469308" y="5042433"/>
                    <a:ext cx="41087" cy="85006"/>
                  </a:xfrm>
                  <a:prstGeom prst="line">
                    <a:avLst/>
                  </a:prstGeom>
                  <a:ln w="9525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56" name="Conector recto 655">
                    <a:extLst>
                      <a:ext uri="{FF2B5EF4-FFF2-40B4-BE49-F238E27FC236}">
                        <a16:creationId xmlns:a16="http://schemas.microsoft.com/office/drawing/2014/main" id="{00000000-0008-0000-0000-000090020000}"/>
                      </a:ext>
                    </a:extLst>
                  </xdr:cNvPr>
                  <xdr:cNvCxnSpPr/>
                </xdr:nvCxnSpPr>
                <xdr:spPr>
                  <a:xfrm flipV="1">
                    <a:off x="7515252" y="5037951"/>
                    <a:ext cx="41087" cy="85006"/>
                  </a:xfrm>
                  <a:prstGeom prst="line">
                    <a:avLst/>
                  </a:prstGeom>
                  <a:ln w="9525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57" name="Conector recto 656">
                    <a:extLst>
                      <a:ext uri="{FF2B5EF4-FFF2-40B4-BE49-F238E27FC236}">
                        <a16:creationId xmlns:a16="http://schemas.microsoft.com/office/drawing/2014/main" id="{00000000-0008-0000-0000-000091020000}"/>
                      </a:ext>
                    </a:extLst>
                  </xdr:cNvPr>
                  <xdr:cNvCxnSpPr/>
                </xdr:nvCxnSpPr>
                <xdr:spPr>
                  <a:xfrm flipV="1">
                    <a:off x="7359491" y="5039072"/>
                    <a:ext cx="41087" cy="85006"/>
                  </a:xfrm>
                  <a:prstGeom prst="line">
                    <a:avLst/>
                  </a:prstGeom>
                  <a:ln w="9525">
                    <a:solidFill>
                      <a:schemeClr val="accent5">
                        <a:lumMod val="75000"/>
                      </a:schemeClr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cxnSp macro="">
            <xdr:nvCxnSpPr>
              <xdr:cNvPr id="658" name="Conector recto 657">
                <a:extLst>
                  <a:ext uri="{FF2B5EF4-FFF2-40B4-BE49-F238E27FC236}">
                    <a16:creationId xmlns:a16="http://schemas.microsoft.com/office/drawing/2014/main" id="{00000000-0008-0000-0000-000092020000}"/>
                  </a:ext>
                </a:extLst>
              </xdr:cNvPr>
              <xdr:cNvCxnSpPr/>
            </xdr:nvCxnSpPr>
            <xdr:spPr>
              <a:xfrm>
                <a:off x="9162994" y="2792823"/>
                <a:ext cx="747" cy="2338610"/>
              </a:xfrm>
              <a:prstGeom prst="line">
                <a:avLst/>
              </a:prstGeom>
              <a:ln w="9525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59" name="Conector recto 658">
                <a:extLst>
                  <a:ext uri="{FF2B5EF4-FFF2-40B4-BE49-F238E27FC236}">
                    <a16:creationId xmlns:a16="http://schemas.microsoft.com/office/drawing/2014/main" id="{00000000-0008-0000-0000-000093020000}"/>
                  </a:ext>
                </a:extLst>
              </xdr:cNvPr>
              <xdr:cNvCxnSpPr/>
            </xdr:nvCxnSpPr>
            <xdr:spPr>
              <a:xfrm flipH="1">
                <a:off x="9102549" y="5133240"/>
                <a:ext cx="163372" cy="1147"/>
              </a:xfrm>
              <a:prstGeom prst="line">
                <a:avLst/>
              </a:prstGeom>
              <a:ln w="9525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0" name="Conector recto 659">
                <a:extLst>
                  <a:ext uri="{FF2B5EF4-FFF2-40B4-BE49-F238E27FC236}">
                    <a16:creationId xmlns:a16="http://schemas.microsoft.com/office/drawing/2014/main" id="{00000000-0008-0000-0000-000094020000}"/>
                  </a:ext>
                </a:extLst>
              </xdr:cNvPr>
              <xdr:cNvCxnSpPr/>
            </xdr:nvCxnSpPr>
            <xdr:spPr>
              <a:xfrm flipH="1">
                <a:off x="9079103" y="4494333"/>
                <a:ext cx="163372" cy="1147"/>
              </a:xfrm>
              <a:prstGeom prst="line">
                <a:avLst/>
              </a:prstGeom>
              <a:ln w="9525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00" name="Conector recto 699">
                <a:extLst>
                  <a:ext uri="{FF2B5EF4-FFF2-40B4-BE49-F238E27FC236}">
                    <a16:creationId xmlns:a16="http://schemas.microsoft.com/office/drawing/2014/main" id="{00000000-0008-0000-0000-0000BC020000}"/>
                  </a:ext>
                </a:extLst>
              </xdr:cNvPr>
              <xdr:cNvCxnSpPr/>
            </xdr:nvCxnSpPr>
            <xdr:spPr>
              <a:xfrm flipH="1">
                <a:off x="9084965" y="4082560"/>
                <a:ext cx="163372" cy="1147"/>
              </a:xfrm>
              <a:prstGeom prst="line">
                <a:avLst/>
              </a:prstGeom>
              <a:ln w="9525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01" name="Conector recto 700">
                <a:extLst>
                  <a:ext uri="{FF2B5EF4-FFF2-40B4-BE49-F238E27FC236}">
                    <a16:creationId xmlns:a16="http://schemas.microsoft.com/office/drawing/2014/main" id="{00000000-0008-0000-0000-0000BD020000}"/>
                  </a:ext>
                </a:extLst>
              </xdr:cNvPr>
              <xdr:cNvCxnSpPr/>
            </xdr:nvCxnSpPr>
            <xdr:spPr>
              <a:xfrm flipH="1">
                <a:off x="9083500" y="3656133"/>
                <a:ext cx="163372" cy="1147"/>
              </a:xfrm>
              <a:prstGeom prst="line">
                <a:avLst/>
              </a:prstGeom>
              <a:ln w="9525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02" name="Conector recto 701">
                <a:extLst>
                  <a:ext uri="{FF2B5EF4-FFF2-40B4-BE49-F238E27FC236}">
                    <a16:creationId xmlns:a16="http://schemas.microsoft.com/office/drawing/2014/main" id="{00000000-0008-0000-0000-0000BE020000}"/>
                  </a:ext>
                </a:extLst>
              </xdr:cNvPr>
              <xdr:cNvCxnSpPr/>
            </xdr:nvCxnSpPr>
            <xdr:spPr>
              <a:xfrm flipH="1">
                <a:off x="9082035" y="3222379"/>
                <a:ext cx="163372" cy="1147"/>
              </a:xfrm>
              <a:prstGeom prst="line">
                <a:avLst/>
              </a:prstGeom>
              <a:ln w="9525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03" name="Conector recto 702">
                <a:extLst>
                  <a:ext uri="{FF2B5EF4-FFF2-40B4-BE49-F238E27FC236}">
                    <a16:creationId xmlns:a16="http://schemas.microsoft.com/office/drawing/2014/main" id="{00000000-0008-0000-0000-0000BF020000}"/>
                  </a:ext>
                </a:extLst>
              </xdr:cNvPr>
              <xdr:cNvCxnSpPr/>
            </xdr:nvCxnSpPr>
            <xdr:spPr>
              <a:xfrm flipH="1">
                <a:off x="9073243" y="2788626"/>
                <a:ext cx="163372" cy="1147"/>
              </a:xfrm>
              <a:prstGeom prst="line">
                <a:avLst/>
              </a:prstGeom>
              <a:ln w="9525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709" name="CuadroTexto 708">
                  <a:extLst>
                    <a:ext uri="{FF2B5EF4-FFF2-40B4-BE49-F238E27FC236}">
                      <a16:creationId xmlns:a16="http://schemas.microsoft.com/office/drawing/2014/main" id="{00000000-0008-0000-0000-0000C5020000}"/>
                    </a:ext>
                  </a:extLst>
                </xdr:cNvPr>
                <xdr:cNvSpPr txBox="1"/>
              </xdr:nvSpPr>
              <xdr:spPr>
                <a:xfrm>
                  <a:off x="7175256" y="5259996"/>
                  <a:ext cx="2201262" cy="21710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"/>
                      </m:oMathParaPr>
                      <m:oMath xmlns:m="http://schemas.openxmlformats.org/officeDocument/2006/math">
                        <m:r>
                          <a:rPr lang="es-PE" sz="1100" b="0" i="1" u="sng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𝑃𝐿𝐴𝑁𝑇𝐴</m:t>
                        </m:r>
                        <m:r>
                          <a:rPr lang="es-PE" sz="1100" b="0" i="1" u="sng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PE" sz="1100" b="0" i="1" u="sng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𝑇𝐼𝑃𝐼𝐶𝐴</m:t>
                        </m:r>
                      </m:oMath>
                    </m:oMathPara>
                  </a14:m>
                  <a:endParaRPr lang="es-PE" sz="1100" b="0" u="sng">
                    <a:solidFill>
                      <a:srgbClr val="002060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709" name="CuadroTexto 708"/>
                <xdr:cNvSpPr txBox="1"/>
              </xdr:nvSpPr>
              <xdr:spPr>
                <a:xfrm>
                  <a:off x="7175256" y="5259996"/>
                  <a:ext cx="2201262" cy="21710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/>
                  <a:r>
                    <a:rPr lang="es-PE" sz="1100" b="0" i="0" u="sng">
                      <a:solidFill>
                        <a:srgbClr val="002060"/>
                      </a:solidFill>
                      <a:latin typeface="Cambria Math" panose="02040503050406030204" pitchFamily="18" charset="0"/>
                    </a:rPr>
                    <a:t>𝑃𝐿𝐴𝑁𝑇𝐴 𝑇𝐼𝑃𝐼𝐶𝐴</a:t>
                  </a:r>
                  <a:endParaRPr lang="es-PE" sz="1100" b="0" u="sng">
                    <a:solidFill>
                      <a:srgbClr val="002060"/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710" name="CuadroTexto 709">
                  <a:extLst>
                    <a:ext uri="{FF2B5EF4-FFF2-40B4-BE49-F238E27FC236}">
                      <a16:creationId xmlns:a16="http://schemas.microsoft.com/office/drawing/2014/main" id="{00000000-0008-0000-0000-0000C6020000}"/>
                    </a:ext>
                  </a:extLst>
                </xdr:cNvPr>
                <xdr:cNvSpPr txBox="1"/>
              </xdr:nvSpPr>
              <xdr:spPr>
                <a:xfrm>
                  <a:off x="8175381" y="5495925"/>
                  <a:ext cx="473319" cy="200252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"/>
                      </m:oMathParaPr>
                      <m:oMath xmlns:m="http://schemas.openxmlformats.org/officeDocument/2006/math">
                        <m:r>
                          <a:rPr lang="es-PE" sz="1000" b="0" i="1" u="none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𝑃𝐼𝑆𝑂𝑆</m:t>
                        </m:r>
                      </m:oMath>
                    </m:oMathPara>
                  </a14:m>
                  <a:endParaRPr lang="es-PE" sz="1000" b="0" u="none">
                    <a:solidFill>
                      <a:srgbClr val="002060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710" name="CuadroTexto 709"/>
                <xdr:cNvSpPr txBox="1"/>
              </xdr:nvSpPr>
              <xdr:spPr>
                <a:xfrm>
                  <a:off x="8175381" y="5495925"/>
                  <a:ext cx="473319" cy="200252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/>
                  <a:r>
                    <a:rPr lang="es-PE" sz="1000" b="0" i="0" u="none">
                      <a:solidFill>
                        <a:srgbClr val="002060"/>
                      </a:solidFill>
                      <a:latin typeface="Cambria Math" panose="02040503050406030204" pitchFamily="18" charset="0"/>
                    </a:rPr>
                    <a:t>𝑃𝐼𝑆𝑂𝑆</a:t>
                  </a:r>
                  <a:endParaRPr lang="es-PE" sz="1000" b="0" u="none">
                    <a:solidFill>
                      <a:srgbClr val="002060"/>
                    </a:solidFill>
                  </a:endParaRPr>
                </a:p>
              </xdr:txBody>
            </xdr:sp>
          </mc:Fallback>
        </mc:AlternateContent>
      </xdr:grpSp>
    </xdr:grpSp>
    <xdr:clientData/>
  </xdr:twoCellAnchor>
  <xdr:twoCellAnchor>
    <xdr:from>
      <xdr:col>1</xdr:col>
      <xdr:colOff>405492</xdr:colOff>
      <xdr:row>12</xdr:row>
      <xdr:rowOff>209547</xdr:rowOff>
    </xdr:from>
    <xdr:to>
      <xdr:col>8</xdr:col>
      <xdr:colOff>8094</xdr:colOff>
      <xdr:row>27</xdr:row>
      <xdr:rowOff>30192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862692" y="2800347"/>
          <a:ext cx="5584302" cy="2963895"/>
          <a:chOff x="862692" y="2762247"/>
          <a:chExt cx="5298157" cy="2963895"/>
        </a:xfrm>
      </xdr:grpSpPr>
      <xdr:grpSp>
        <xdr:nvGrpSpPr>
          <xdr:cNvPr id="31" name="Grup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GrpSpPr/>
        </xdr:nvGrpSpPr>
        <xdr:grpSpPr>
          <a:xfrm>
            <a:off x="862692" y="2762247"/>
            <a:ext cx="5298157" cy="2963895"/>
            <a:chOff x="861331" y="2774493"/>
            <a:chExt cx="5090807" cy="2985234"/>
          </a:xfrm>
        </xdr:grpSpPr>
        <xdr:grpSp>
          <xdr:nvGrpSpPr>
            <xdr:cNvPr id="28" name="Grupo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861331" y="2774493"/>
              <a:ext cx="5085827" cy="2985234"/>
              <a:chOff x="861331" y="2774493"/>
              <a:chExt cx="5085827" cy="2985234"/>
            </a:xfrm>
          </xdr:grpSpPr>
          <xdr:grpSp>
            <xdr:nvGrpSpPr>
              <xdr:cNvPr id="14" name="Grupo 13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GrpSpPr/>
            </xdr:nvGrpSpPr>
            <xdr:grpSpPr>
              <a:xfrm>
                <a:off x="861331" y="2774493"/>
                <a:ext cx="5085827" cy="2985234"/>
                <a:chOff x="861331" y="2774493"/>
                <a:chExt cx="5085827" cy="2985234"/>
              </a:xfrm>
            </xdr:grpSpPr>
            <xdr:grpSp>
              <xdr:nvGrpSpPr>
                <xdr:cNvPr id="13" name="Grupo 12">
                  <a:extLst>
                    <a:ext uri="{FF2B5EF4-FFF2-40B4-BE49-F238E27FC236}">
                      <a16:creationId xmlns:a16="http://schemas.microsoft.com/office/drawing/2014/main" id="{00000000-0008-0000-0000-00000D000000}"/>
                    </a:ext>
                  </a:extLst>
                </xdr:cNvPr>
                <xdr:cNvGrpSpPr/>
              </xdr:nvGrpSpPr>
              <xdr:grpSpPr>
                <a:xfrm>
                  <a:off x="861331" y="2774493"/>
                  <a:ext cx="5085827" cy="2985234"/>
                  <a:chOff x="861331" y="2774493"/>
                  <a:chExt cx="5085827" cy="2985234"/>
                </a:xfrm>
              </xdr:grpSpPr>
              <xdr:grpSp>
                <xdr:nvGrpSpPr>
                  <xdr:cNvPr id="5" name="Grupo 4">
                    <a:extLst>
                      <a:ext uri="{FF2B5EF4-FFF2-40B4-BE49-F238E27FC236}">
                        <a16:creationId xmlns:a16="http://schemas.microsoft.com/office/drawing/2014/main" id="{00000000-0008-0000-0000-000005000000}"/>
                      </a:ext>
                    </a:extLst>
                  </xdr:cNvPr>
                  <xdr:cNvGrpSpPr/>
                </xdr:nvGrpSpPr>
                <xdr:grpSpPr>
                  <a:xfrm>
                    <a:off x="861331" y="2774493"/>
                    <a:ext cx="5085827" cy="2985234"/>
                    <a:chOff x="861331" y="2774493"/>
                    <a:chExt cx="5085827" cy="2985234"/>
                  </a:xfrm>
                </xdr:grpSpPr>
                <xdr:grpSp>
                  <xdr:nvGrpSpPr>
                    <xdr:cNvPr id="3" name="Grupo 2">
                      <a:extLst>
                        <a:ext uri="{FF2B5EF4-FFF2-40B4-BE49-F238E27FC236}">
                          <a16:creationId xmlns:a16="http://schemas.microsoft.com/office/drawing/2014/main" id="{00000000-0008-0000-0000-000003000000}"/>
                        </a:ext>
                      </a:extLst>
                    </xdr:cNvPr>
                    <xdr:cNvGrpSpPr/>
                  </xdr:nvGrpSpPr>
                  <xdr:grpSpPr>
                    <a:xfrm>
                      <a:off x="874939" y="2774493"/>
                      <a:ext cx="5072219" cy="2985234"/>
                      <a:chOff x="874939" y="2774493"/>
                      <a:chExt cx="5072219" cy="2985234"/>
                    </a:xfrm>
                  </xdr:grpSpPr>
                  <xdr:grpSp>
                    <xdr:nvGrpSpPr>
                      <xdr:cNvPr id="2" name="Grupo 1">
                        <a:extLst>
                          <a:ext uri="{FF2B5EF4-FFF2-40B4-BE49-F238E27FC236}">
                            <a16:creationId xmlns:a16="http://schemas.microsoft.com/office/drawing/2014/main" id="{00000000-0008-0000-0000-000002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874939" y="2774493"/>
                        <a:ext cx="5072219" cy="2985234"/>
                        <a:chOff x="874939" y="2774493"/>
                        <a:chExt cx="5072219" cy="2985234"/>
                      </a:xfrm>
                    </xdr:grpSpPr>
                    <xdr:sp macro="" textlink="">
                      <xdr:nvSpPr>
                        <xdr:cNvPr id="494" name="Rectángulo 493">
                          <a:extLst>
                            <a:ext uri="{FF2B5EF4-FFF2-40B4-BE49-F238E27FC236}">
                              <a16:creationId xmlns:a16="http://schemas.microsoft.com/office/drawing/2014/main" id="{00000000-0008-0000-0000-0000EE01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1419807" y="3840382"/>
                          <a:ext cx="1212631" cy="197652"/>
                        </a:xfrm>
                        <a:prstGeom prst="rect">
                          <a:avLst/>
                        </a:prstGeom>
                        <a:solidFill>
                          <a:schemeClr val="bg2">
                            <a:lumMod val="90000"/>
                          </a:schemeClr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marL="0" indent="0" algn="l"/>
                          <a:endParaRPr lang="es-PE" sz="11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endParaRPr>
                        </a:p>
                      </xdr:txBody>
                    </xdr:sp>
                    <xdr:sp macro="" textlink="">
                      <xdr:nvSpPr>
                        <xdr:cNvPr id="495" name="Rectángulo 494">
                          <a:extLst>
                            <a:ext uri="{FF2B5EF4-FFF2-40B4-BE49-F238E27FC236}">
                              <a16:creationId xmlns:a16="http://schemas.microsoft.com/office/drawing/2014/main" id="{00000000-0008-0000-0000-0000EF01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570470" y="3840382"/>
                          <a:ext cx="1172509" cy="197652"/>
                        </a:xfrm>
                        <a:prstGeom prst="rect">
                          <a:avLst/>
                        </a:prstGeom>
                        <a:solidFill>
                          <a:schemeClr val="bg2">
                            <a:lumMod val="90000"/>
                          </a:schemeClr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marL="0" indent="0" algn="l"/>
                          <a:endParaRPr lang="es-PE" sz="11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endParaRPr>
                        </a:p>
                      </xdr:txBody>
                    </xdr:sp>
                    <xdr:sp macro="" textlink="">
                      <xdr:nvSpPr>
                        <xdr:cNvPr id="496" name="Rectángulo 495">
                          <a:extLst>
                            <a:ext uri="{FF2B5EF4-FFF2-40B4-BE49-F238E27FC236}">
                              <a16:creationId xmlns:a16="http://schemas.microsoft.com/office/drawing/2014/main" id="{00000000-0008-0000-0000-0000F001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2835931" y="3840382"/>
                          <a:ext cx="1531045" cy="197652"/>
                        </a:xfrm>
                        <a:prstGeom prst="rect">
                          <a:avLst/>
                        </a:prstGeom>
                        <a:solidFill>
                          <a:schemeClr val="bg2">
                            <a:lumMod val="90000"/>
                          </a:schemeClr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marL="0" indent="0" algn="l"/>
                          <a:endParaRPr lang="es-PE" sz="11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endParaRPr>
                        </a:p>
                      </xdr:txBody>
                    </xdr:sp>
                    <xdr:grpSp>
                      <xdr:nvGrpSpPr>
                        <xdr:cNvPr id="136" name="Grupo 135">
                          <a:extLst>
                            <a:ext uri="{FF2B5EF4-FFF2-40B4-BE49-F238E27FC236}">
                              <a16:creationId xmlns:a16="http://schemas.microsoft.com/office/drawing/2014/main" id="{00000000-0008-0000-0000-00008800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874939" y="2774493"/>
                          <a:ext cx="5072219" cy="2985234"/>
                          <a:chOff x="876300" y="2552697"/>
                          <a:chExt cx="5070024" cy="2734336"/>
                        </a:xfrm>
                      </xdr:grpSpPr>
                      <xdr:grpSp>
                        <xdr:nvGrpSpPr>
                          <xdr:cNvPr id="122" name="Grupo 121">
                            <a:extLst>
                              <a:ext uri="{FF2B5EF4-FFF2-40B4-BE49-F238E27FC236}">
                                <a16:creationId xmlns:a16="http://schemas.microsoft.com/office/drawing/2014/main" id="{00000000-0008-0000-0000-00007A00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876300" y="2552697"/>
                            <a:ext cx="5070024" cy="2734336"/>
                            <a:chOff x="876300" y="2552697"/>
                            <a:chExt cx="5070024" cy="2734336"/>
                          </a:xfrm>
                        </xdr:grpSpPr>
                        <xdr:grpSp>
                          <xdr:nvGrpSpPr>
                            <xdr:cNvPr id="121" name="Grupo 120">
                              <a:extLst>
                                <a:ext uri="{FF2B5EF4-FFF2-40B4-BE49-F238E27FC236}">
                                  <a16:creationId xmlns:a16="http://schemas.microsoft.com/office/drawing/2014/main" id="{00000000-0008-0000-0000-000079000000}"/>
                                </a:ext>
                              </a:extLst>
                            </xdr:cNvPr>
                            <xdr:cNvGrpSpPr/>
                          </xdr:nvGrpSpPr>
                          <xdr:grpSpPr>
                            <a:xfrm>
                              <a:off x="876300" y="2552697"/>
                              <a:ext cx="5070024" cy="2466978"/>
                              <a:chOff x="876300" y="2552697"/>
                              <a:chExt cx="5070024" cy="2466978"/>
                            </a:xfrm>
                          </xdr:grpSpPr>
                          <xdr:grpSp>
                            <xdr:nvGrpSpPr>
                              <xdr:cNvPr id="117" name="Grupo 116">
                                <a:extLst>
                                  <a:ext uri="{FF2B5EF4-FFF2-40B4-BE49-F238E27FC236}">
                                    <a16:creationId xmlns:a16="http://schemas.microsoft.com/office/drawing/2014/main" id="{00000000-0008-0000-0000-000075000000}"/>
                                  </a:ext>
                                </a:extLst>
                              </xdr:cNvPr>
                              <xdr:cNvGrpSpPr/>
                            </xdr:nvGrpSpPr>
                            <xdr:grpSpPr>
                              <a:xfrm>
                                <a:off x="876300" y="2552697"/>
                                <a:ext cx="5070024" cy="2466978"/>
                                <a:chOff x="876300" y="2552697"/>
                                <a:chExt cx="5070024" cy="2466978"/>
                              </a:xfrm>
                            </xdr:grpSpPr>
                            <xdr:grpSp>
                              <xdr:nvGrpSpPr>
                                <xdr:cNvPr id="79" name="Grupo 78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000-00004F000000}"/>
                                    </a:ext>
                                  </a:extLst>
                                </xdr:cNvPr>
                                <xdr:cNvGrpSpPr/>
                              </xdr:nvGrpSpPr>
                              <xdr:grpSpPr>
                                <a:xfrm>
                                  <a:off x="876300" y="2552697"/>
                                  <a:ext cx="5070024" cy="2466978"/>
                                  <a:chOff x="876300" y="2552697"/>
                                  <a:chExt cx="5070024" cy="2466978"/>
                                </a:xfrm>
                              </xdr:grpSpPr>
                              <xdr:grpSp>
                                <xdr:nvGrpSpPr>
                                  <xdr:cNvPr id="78" name="Grupo 77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000-00004E000000}"/>
                                      </a:ext>
                                    </a:extLst>
                                  </xdr:cNvPr>
                                  <xdr:cNvGrpSpPr/>
                                </xdr:nvGrpSpPr>
                                <xdr:grpSpPr>
                                  <a:xfrm>
                                    <a:off x="876300" y="2552697"/>
                                    <a:ext cx="5070024" cy="2466978"/>
                                    <a:chOff x="876300" y="2552697"/>
                                    <a:chExt cx="5070024" cy="2466978"/>
                                  </a:xfrm>
                                </xdr:grpSpPr>
                                <xdr:grpSp>
                                  <xdr:nvGrpSpPr>
                                    <xdr:cNvPr id="77" name="Grupo 76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000-00004D00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876300" y="2552697"/>
                                      <a:ext cx="5070024" cy="2466978"/>
                                      <a:chOff x="876300" y="2552697"/>
                                      <a:chExt cx="5070024" cy="2466978"/>
                                    </a:xfrm>
                                  </xdr:grpSpPr>
                                  <xdr:grpSp>
                                    <xdr:nvGrpSpPr>
                                      <xdr:cNvPr id="57" name="Grupo 56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39000000}"/>
                                          </a:ext>
                                        </a:extLst>
                                      </xdr:cNvPr>
                                      <xdr:cNvGrpSpPr/>
                                    </xdr:nvGrpSpPr>
                                    <xdr:grpSpPr>
                                      <a:xfrm>
                                        <a:off x="1063292" y="2552697"/>
                                        <a:ext cx="4861710" cy="2219755"/>
                                        <a:chOff x="1060430" y="2552697"/>
                                        <a:chExt cx="4778847" cy="2219755"/>
                                      </a:xfrm>
                                    </xdr:grpSpPr>
                                    <xdr:grpSp>
                                      <xdr:nvGrpSpPr>
                                        <xdr:cNvPr id="34" name="Grupo 33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22000000}"/>
                                            </a:ext>
                                          </a:extLst>
                                        </xdr:cNvPr>
                                        <xdr:cNvGrpSpPr/>
                                      </xdr:nvGrpSpPr>
                                      <xdr:grpSpPr>
                                        <a:xfrm>
                                          <a:off x="1060430" y="2552697"/>
                                          <a:ext cx="4778847" cy="2095503"/>
                                          <a:chOff x="1060430" y="2552697"/>
                                          <a:chExt cx="4778847" cy="2095503"/>
                                        </a:xfrm>
                                      </xdr:grpSpPr>
                                      <xdr:grpSp>
                                        <xdr:nvGrpSpPr>
                                          <xdr:cNvPr id="29" name="Grupo 28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1D000000}"/>
                                              </a:ext>
                                            </a:extLst>
                                          </xdr:cNvPr>
                                          <xdr:cNvGrpSpPr/>
                                        </xdr:nvGrpSpPr>
                                        <xdr:grpSpPr>
                                          <a:xfrm>
                                            <a:off x="1219200" y="2552697"/>
                                            <a:ext cx="4620077" cy="2095503"/>
                                            <a:chOff x="1219200" y="2552697"/>
                                            <a:chExt cx="4620077" cy="2095503"/>
                                          </a:xfrm>
                                        </xdr:grpSpPr>
                                        <xdr:grpSp>
                                          <xdr:nvGrpSpPr>
                                            <xdr:cNvPr id="26" name="Grupo 25">
                                              <a:extLst>
                                                <a:ext uri="{FF2B5EF4-FFF2-40B4-BE49-F238E27FC236}">
                                                  <a16:creationId xmlns:a16="http://schemas.microsoft.com/office/drawing/2014/main" id="{00000000-0008-0000-0000-00001A000000}"/>
                                                </a:ext>
                                              </a:extLst>
                                            </xdr:cNvPr>
                                            <xdr:cNvGrpSpPr/>
                                          </xdr:nvGrpSpPr>
                                          <xdr:grpSpPr>
                                            <a:xfrm>
                                              <a:off x="1219200" y="2552698"/>
                                              <a:ext cx="4620077" cy="2095502"/>
                                              <a:chOff x="1219200" y="2552698"/>
                                              <a:chExt cx="4620077" cy="2095502"/>
                                            </a:xfrm>
                                          </xdr:grpSpPr>
                                          <xdr:sp macro="" textlink="">
                                            <xdr:nvSpPr>
                                              <xdr:cNvPr id="198" name="Rectángulo 197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00000000-0008-0000-0000-0000C6000000}"/>
                                                  </a:ext>
                                                </a:extLst>
                                              </xdr:cNvPr>
                                              <xdr:cNvSpPr/>
                                            </xdr:nvSpPr>
                                            <xdr:spPr>
                                              <a:xfrm>
                                                <a:off x="5658302" y="2824840"/>
                                                <a:ext cx="180975" cy="1552578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chemeClr val="bg2">
                                                  <a:lumMod val="90000"/>
                                                </a:schemeClr>
                                              </a:solidFill>
                                            </xdr:spPr>
                                            <xdr:style>
                                              <a:lnRef idx="2">
                                                <a:schemeClr val="accent1">
                                                  <a:shade val="50000"/>
                                                </a:schemeClr>
                                              </a:lnRef>
                                              <a:fillRef idx="1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lt1"/>
                                              </a:fontRef>
                                            </xdr:style>
                                            <xdr:txBody>
                                              <a:bodyPr vertOverflow="clip" horzOverflow="clip" rtlCol="0" anchor="t"/>
                                              <a:lstStyle/>
                                              <a:p>
                                                <a:pPr marL="0" indent="0" algn="l"/>
                                                <a:endParaRPr lang="es-PE" sz="1100">
                                                  <a:solidFill>
                                                    <a:schemeClr val="lt1"/>
                                                  </a:solidFill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endParaRPr>
                                              </a:p>
                                            </xdr:txBody>
                                          </xdr:sp>
                                          <xdr:sp macro="" textlink="">
                                            <xdr:nvSpPr>
                                              <xdr:cNvPr id="180" name="Rectángulo 179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00000000-0008-0000-0000-0000B4000000}"/>
                                                  </a:ext>
                                                </a:extLst>
                                              </xdr:cNvPr>
                                              <xdr:cNvSpPr/>
                                            </xdr:nvSpPr>
                                            <xdr:spPr>
                                              <a:xfrm>
                                                <a:off x="2607582" y="2826654"/>
                                                <a:ext cx="180975" cy="1552578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chemeClr val="bg2">
                                                  <a:lumMod val="90000"/>
                                                </a:schemeClr>
                                              </a:solidFill>
                                            </xdr:spPr>
                                            <xdr:style>
                                              <a:lnRef idx="2">
                                                <a:schemeClr val="accent1">
                                                  <a:shade val="50000"/>
                                                </a:schemeClr>
                                              </a:lnRef>
                                              <a:fillRef idx="1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lt1"/>
                                              </a:fontRef>
                                            </xdr:style>
                                            <xdr:txBody>
                                              <a:bodyPr vertOverflow="clip" horzOverflow="clip" rtlCol="0" anchor="t"/>
                                              <a:lstStyle/>
                                              <a:p>
                                                <a:pPr marL="0" indent="0" algn="l"/>
                                                <a:endParaRPr lang="es-PE" sz="1100">
                                                  <a:solidFill>
                                                    <a:schemeClr val="lt1"/>
                                                  </a:solidFill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endParaRPr>
                                              </a:p>
                                            </xdr:txBody>
                                          </xdr:sp>
                                          <xdr:sp macro="" textlink="">
                                            <xdr:nvSpPr>
                                              <xdr:cNvPr id="197" name="Rectángulo 196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00000000-0008-0000-0000-0000C5000000}"/>
                                                  </a:ext>
                                                </a:extLst>
                                              </xdr:cNvPr>
                                              <xdr:cNvSpPr/>
                                            </xdr:nvSpPr>
                                            <xdr:spPr>
                                              <a:xfrm>
                                                <a:off x="4313010" y="2826655"/>
                                                <a:ext cx="180975" cy="1552578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chemeClr val="bg2">
                                                  <a:lumMod val="90000"/>
                                                </a:schemeClr>
                                              </a:solidFill>
                                            </xdr:spPr>
                                            <xdr:style>
                                              <a:lnRef idx="2">
                                                <a:schemeClr val="accent1">
                                                  <a:shade val="50000"/>
                                                </a:schemeClr>
                                              </a:lnRef>
                                              <a:fillRef idx="1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lt1"/>
                                              </a:fontRef>
                                            </xdr:style>
                                            <xdr:txBody>
                                              <a:bodyPr vertOverflow="clip" horzOverflow="clip" rtlCol="0" anchor="t"/>
                                              <a:lstStyle/>
                                              <a:p>
                                                <a:pPr marL="0" indent="0" algn="l"/>
                                                <a:endParaRPr lang="es-PE" sz="1100">
                                                  <a:solidFill>
                                                    <a:schemeClr val="lt1"/>
                                                  </a:solidFill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endParaRPr>
                                              </a:p>
                                            </xdr:txBody>
                                          </xdr:sp>
                                          <xdr:sp macro="" textlink="">
                                            <xdr:nvSpPr>
                                              <xdr:cNvPr id="158" name="Rectángulo 157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00000000-0008-0000-0000-00009E000000}"/>
                                                  </a:ext>
                                                </a:extLst>
                                              </xdr:cNvPr>
                                              <xdr:cNvSpPr/>
                                            </xdr:nvSpPr>
                                            <xdr:spPr>
                                              <a:xfrm>
                                                <a:off x="1219200" y="2552698"/>
                                                <a:ext cx="180975" cy="266702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chemeClr val="accent3"/>
                                              </a:solidFill>
                                              <a:ln>
                                                <a:solidFill>
                                                  <a:schemeClr val="accent3">
                                                    <a:lumMod val="75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2">
                                                <a:schemeClr val="accent1">
                                                  <a:shade val="50000"/>
                                                </a:schemeClr>
                                              </a:lnRef>
                                              <a:fillRef idx="1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lt1"/>
                                              </a:fontRef>
                                            </xdr:style>
                                            <xdr:txBody>
                                              <a:bodyPr vertOverflow="clip" horzOverflow="clip" rtlCol="0" anchor="t"/>
                                              <a:lstStyle/>
                                              <a:p>
                                                <a:pPr marL="0" indent="0" algn="l"/>
                                                <a:endParaRPr lang="es-PE" sz="1100">
                                                  <a:solidFill>
                                                    <a:schemeClr val="lt1"/>
                                                  </a:solidFill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endParaRPr>
                                              </a:p>
                                            </xdr:txBody>
                                          </xdr:sp>
                                          <xdr:sp macro="" textlink="">
                                            <xdr:nvSpPr>
                                              <xdr:cNvPr id="159" name="Rectángulo 158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00000000-0008-0000-0000-00009F000000}"/>
                                                  </a:ext>
                                                </a:extLst>
                                              </xdr:cNvPr>
                                              <xdr:cNvSpPr/>
                                            </xdr:nvSpPr>
                                            <xdr:spPr>
                                              <a:xfrm>
                                                <a:off x="1219200" y="4381498"/>
                                                <a:ext cx="180975" cy="266702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chemeClr val="accent3"/>
                                              </a:solidFill>
                                              <a:ln>
                                                <a:solidFill>
                                                  <a:schemeClr val="accent3">
                                                    <a:lumMod val="75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2">
                                                <a:schemeClr val="accent1">
                                                  <a:shade val="50000"/>
                                                </a:schemeClr>
                                              </a:lnRef>
                                              <a:fillRef idx="1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lt1"/>
                                              </a:fontRef>
                                            </xdr:style>
                                            <xdr:txBody>
                                              <a:bodyPr vertOverflow="clip" horzOverflow="clip" rtlCol="0" anchor="t"/>
                                              <a:lstStyle/>
                                              <a:p>
                                                <a:pPr marL="0" indent="0" algn="l"/>
                                                <a:endParaRPr lang="es-PE" sz="1100">
                                                  <a:solidFill>
                                                    <a:schemeClr val="lt1"/>
                                                  </a:solidFill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endParaRPr>
                                              </a:p>
                                            </xdr:txBody>
                                          </xdr:sp>
                                          <xdr:sp macro="" textlink="">
                                            <xdr:nvSpPr>
                                              <xdr:cNvPr id="167" name="Rectángulo 166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00000000-0008-0000-0000-0000A7000000}"/>
                                                  </a:ext>
                                                </a:extLst>
                                              </xdr:cNvPr>
                                              <xdr:cNvSpPr/>
                                            </xdr:nvSpPr>
                                            <xdr:spPr>
                                              <a:xfrm>
                                                <a:off x="2609850" y="2552698"/>
                                                <a:ext cx="180975" cy="266702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chemeClr val="accent3"/>
                                              </a:solidFill>
                                              <a:ln>
                                                <a:solidFill>
                                                  <a:schemeClr val="accent3">
                                                    <a:lumMod val="75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2">
                                                <a:schemeClr val="accent1">
                                                  <a:shade val="50000"/>
                                                </a:schemeClr>
                                              </a:lnRef>
                                              <a:fillRef idx="1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lt1"/>
                                              </a:fontRef>
                                            </xdr:style>
                                            <xdr:txBody>
                                              <a:bodyPr vertOverflow="clip" horzOverflow="clip" rtlCol="0" anchor="t"/>
                                              <a:lstStyle/>
                                              <a:p>
                                                <a:pPr marL="0" indent="0" algn="l"/>
                                                <a:endParaRPr lang="es-PE" sz="1100">
                                                  <a:solidFill>
                                                    <a:schemeClr val="lt1"/>
                                                  </a:solidFill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endParaRPr>
                                              </a:p>
                                            </xdr:txBody>
                                          </xdr:sp>
                                          <xdr:sp macro="" textlink="">
                                            <xdr:nvSpPr>
                                              <xdr:cNvPr id="169" name="Rectángulo 168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00000000-0008-0000-0000-0000A9000000}"/>
                                                  </a:ext>
                                                </a:extLst>
                                              </xdr:cNvPr>
                                              <xdr:cNvSpPr/>
                                            </xdr:nvSpPr>
                                            <xdr:spPr>
                                              <a:xfrm>
                                                <a:off x="2609850" y="4381498"/>
                                                <a:ext cx="180975" cy="266702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chemeClr val="accent3"/>
                                              </a:solidFill>
                                              <a:ln>
                                                <a:solidFill>
                                                  <a:schemeClr val="accent3">
                                                    <a:lumMod val="75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2">
                                                <a:schemeClr val="accent1">
                                                  <a:shade val="50000"/>
                                                </a:schemeClr>
                                              </a:lnRef>
                                              <a:fillRef idx="1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lt1"/>
                                              </a:fontRef>
                                            </xdr:style>
                                            <xdr:txBody>
                                              <a:bodyPr vertOverflow="clip" horzOverflow="clip" rtlCol="0" anchor="t"/>
                                              <a:lstStyle/>
                                              <a:p>
                                                <a:pPr marL="0" indent="0" algn="l"/>
                                                <a:endParaRPr lang="es-PE" sz="1100">
                                                  <a:solidFill>
                                                    <a:schemeClr val="lt1"/>
                                                  </a:solidFill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endParaRPr>
                                              </a:p>
                                            </xdr:txBody>
                                          </xdr:sp>
                                          <xdr:sp macro="" textlink="">
                                            <xdr:nvSpPr>
                                              <xdr:cNvPr id="172" name="Rectángulo 171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00000000-0008-0000-0000-0000AC000000}"/>
                                                  </a:ext>
                                                </a:extLst>
                                              </xdr:cNvPr>
                                              <xdr:cNvSpPr/>
                                            </xdr:nvSpPr>
                                            <xdr:spPr>
                                              <a:xfrm>
                                                <a:off x="4314825" y="2552698"/>
                                                <a:ext cx="180975" cy="266702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chemeClr val="accent3"/>
                                              </a:solidFill>
                                              <a:ln>
                                                <a:solidFill>
                                                  <a:schemeClr val="accent3">
                                                    <a:lumMod val="75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2">
                                                <a:schemeClr val="accent1">
                                                  <a:shade val="50000"/>
                                                </a:schemeClr>
                                              </a:lnRef>
                                              <a:fillRef idx="1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lt1"/>
                                              </a:fontRef>
                                            </xdr:style>
                                            <xdr:txBody>
                                              <a:bodyPr vertOverflow="clip" horzOverflow="clip" rtlCol="0" anchor="t"/>
                                              <a:lstStyle/>
                                              <a:p>
                                                <a:pPr marL="0" indent="0" algn="l"/>
                                                <a:endParaRPr lang="es-PE" sz="1100">
                                                  <a:solidFill>
                                                    <a:schemeClr val="lt1"/>
                                                  </a:solidFill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endParaRPr>
                                              </a:p>
                                            </xdr:txBody>
                                          </xdr:sp>
                                          <xdr:sp macro="" textlink="">
                                            <xdr:nvSpPr>
                                              <xdr:cNvPr id="173" name="Rectángulo 172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00000000-0008-0000-0000-0000AD000000}"/>
                                                  </a:ext>
                                                </a:extLst>
                                              </xdr:cNvPr>
                                              <xdr:cNvSpPr/>
                                            </xdr:nvSpPr>
                                            <xdr:spPr>
                                              <a:xfrm>
                                                <a:off x="4314825" y="4381498"/>
                                                <a:ext cx="180975" cy="266702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chemeClr val="accent3"/>
                                              </a:solidFill>
                                              <a:ln>
                                                <a:solidFill>
                                                  <a:schemeClr val="accent3">
                                                    <a:lumMod val="75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2">
                                                <a:schemeClr val="accent1">
                                                  <a:shade val="50000"/>
                                                </a:schemeClr>
                                              </a:lnRef>
                                              <a:fillRef idx="1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lt1"/>
                                              </a:fontRef>
                                            </xdr:style>
                                            <xdr:txBody>
                                              <a:bodyPr vertOverflow="clip" horzOverflow="clip" rtlCol="0" anchor="t"/>
                                              <a:lstStyle/>
                                              <a:p>
                                                <a:pPr marL="0" indent="0" algn="l"/>
                                                <a:endParaRPr lang="es-PE" sz="1100">
                                                  <a:solidFill>
                                                    <a:schemeClr val="lt1"/>
                                                  </a:solidFill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endParaRPr>
                                              </a:p>
                                            </xdr:txBody>
                                          </xdr:sp>
                                          <xdr:sp macro="" textlink="">
                                            <xdr:nvSpPr>
                                              <xdr:cNvPr id="176" name="Rectángulo 175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00000000-0008-0000-0000-0000B0000000}"/>
                                                  </a:ext>
                                                </a:extLst>
                                              </xdr:cNvPr>
                                              <xdr:cNvSpPr/>
                                            </xdr:nvSpPr>
                                            <xdr:spPr>
                                              <a:xfrm>
                                                <a:off x="5657850" y="2552698"/>
                                                <a:ext cx="180975" cy="266702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chemeClr val="accent3"/>
                                              </a:solidFill>
                                              <a:ln>
                                                <a:solidFill>
                                                  <a:schemeClr val="accent3">
                                                    <a:lumMod val="75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2">
                                                <a:schemeClr val="accent1">
                                                  <a:shade val="50000"/>
                                                </a:schemeClr>
                                              </a:lnRef>
                                              <a:fillRef idx="1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lt1"/>
                                              </a:fontRef>
                                            </xdr:style>
                                            <xdr:txBody>
                                              <a:bodyPr vertOverflow="clip" horzOverflow="clip" rtlCol="0" anchor="t"/>
                                              <a:lstStyle/>
                                              <a:p>
                                                <a:pPr marL="0" indent="0" algn="l"/>
                                                <a:endParaRPr lang="es-PE" sz="1100">
                                                  <a:solidFill>
                                                    <a:schemeClr val="lt1"/>
                                                  </a:solidFill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endParaRPr>
                                              </a:p>
                                            </xdr:txBody>
                                          </xdr:sp>
                                          <xdr:sp macro="" textlink="">
                                            <xdr:nvSpPr>
                                              <xdr:cNvPr id="177" name="Rectángulo 176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00000000-0008-0000-0000-0000B1000000}"/>
                                                  </a:ext>
                                                </a:extLst>
                                              </xdr:cNvPr>
                                              <xdr:cNvSpPr/>
                                            </xdr:nvSpPr>
                                            <xdr:spPr>
                                              <a:xfrm>
                                                <a:off x="5657850" y="4381498"/>
                                                <a:ext cx="180975" cy="266702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chemeClr val="accent3"/>
                                              </a:solidFill>
                                              <a:ln>
                                                <a:solidFill>
                                                  <a:schemeClr val="accent3">
                                                    <a:lumMod val="75000"/>
                                                  </a:schemeClr>
                                                </a:solidFill>
                                              </a:ln>
                                            </xdr:spPr>
                                            <xdr:style>
                                              <a:lnRef idx="2">
                                                <a:schemeClr val="accent1">
                                                  <a:shade val="50000"/>
                                                </a:schemeClr>
                                              </a:lnRef>
                                              <a:fillRef idx="1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lt1"/>
                                              </a:fontRef>
                                            </xdr:style>
                                            <xdr:txBody>
                                              <a:bodyPr vertOverflow="clip" horzOverflow="clip" rtlCol="0" anchor="t"/>
                                              <a:lstStyle/>
                                              <a:p>
                                                <a:pPr marL="0" indent="0" algn="l"/>
                                                <a:endParaRPr lang="es-PE" sz="1100">
                                                  <a:solidFill>
                                                    <a:schemeClr val="lt1"/>
                                                  </a:solidFill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endParaRPr>
                                              </a:p>
                                            </xdr:txBody>
                                          </xdr:sp>
                                          <xdr:sp macro="" textlink="">
                                            <xdr:nvSpPr>
                                              <xdr:cNvPr id="178" name="Rectángulo 177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00000000-0008-0000-0000-0000B2000000}"/>
                                                  </a:ext>
                                                </a:extLst>
                                              </xdr:cNvPr>
                                              <xdr:cNvSpPr/>
                                            </xdr:nvSpPr>
                                            <xdr:spPr>
                                              <a:xfrm>
                                                <a:off x="1219200" y="2823933"/>
                                                <a:ext cx="180975" cy="1552578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chemeClr val="bg2">
                                                  <a:lumMod val="90000"/>
                                                </a:schemeClr>
                                              </a:solidFill>
                                            </xdr:spPr>
                                            <xdr:style>
                                              <a:lnRef idx="2">
                                                <a:schemeClr val="accent1">
                                                  <a:shade val="50000"/>
                                                </a:schemeClr>
                                              </a:lnRef>
                                              <a:fillRef idx="1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lt1"/>
                                              </a:fontRef>
                                            </xdr:style>
                                            <xdr:txBody>
                                              <a:bodyPr vertOverflow="clip" horzOverflow="clip" rtlCol="0" anchor="t"/>
                                              <a:lstStyle/>
                                              <a:p>
                                                <a:pPr marL="0" indent="0" algn="l"/>
                                                <a:endParaRPr lang="es-PE" sz="1100">
                                                  <a:solidFill>
                                                    <a:schemeClr val="lt1"/>
                                                  </a:solidFill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endParaRPr>
                                              </a:p>
                                            </xdr:txBody>
                                          </xdr:sp>
                                        </xdr:grpSp>
                                        <xdr:sp macro="" textlink="">
                                          <xdr:nvSpPr>
                                            <xdr:cNvPr id="199" name="Rectángulo 198">
                                              <a:extLst>
                                                <a:ext uri="{FF2B5EF4-FFF2-40B4-BE49-F238E27FC236}">
                                                  <a16:creationId xmlns:a16="http://schemas.microsoft.com/office/drawing/2014/main" id="{00000000-0008-0000-0000-0000C7000000}"/>
                                                </a:ext>
                                              </a:extLst>
                                            </xdr:cNvPr>
                                            <xdr:cNvSpPr/>
                                          </xdr:nvSpPr>
                                          <xdr:spPr>
                                            <a:xfrm>
                                              <a:off x="1409700" y="2552697"/>
                                              <a:ext cx="1190625" cy="180978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solidFill>
                                              <a:schemeClr val="bg2">
                                                <a:lumMod val="90000"/>
                                              </a:schemeClr>
                                            </a:solidFill>
                                          </xdr:spPr>
                                          <xdr:style>
                                            <a:lnRef idx="2">
                                              <a:schemeClr val="accent1">
                                                <a:shade val="50000"/>
                                              </a:schemeClr>
                                            </a:lnRef>
                                            <a:fillRef idx="1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lt1"/>
                                            </a:fontRef>
                                          </xdr:style>
                                          <xdr:txBody>
                                            <a:bodyPr vertOverflow="clip" horzOverflow="clip" rtlCol="0" anchor="t"/>
                                            <a:lstStyle/>
                                            <a:p>
                                              <a:pPr marL="0" indent="0" algn="l"/>
                                              <a:endParaRPr lang="es-PE" sz="1100">
                                                <a:solidFill>
                                                  <a:schemeClr val="lt1"/>
                                                </a:solidFill>
                                                <a:latin typeface="+mn-lt"/>
                                                <a:ea typeface="+mn-ea"/>
                                                <a:cs typeface="+mn-cs"/>
                                              </a:endParaRPr>
                                            </a:p>
                                          </xdr:txBody>
                                        </xdr:sp>
                                        <xdr:sp macro="" textlink="">
                                          <xdr:nvSpPr>
                                            <xdr:cNvPr id="200" name="Rectángulo 199">
                                              <a:extLst>
                                                <a:ext uri="{FF2B5EF4-FFF2-40B4-BE49-F238E27FC236}">
                                                  <a16:creationId xmlns:a16="http://schemas.microsoft.com/office/drawing/2014/main" id="{00000000-0008-0000-0000-0000C8000000}"/>
                                                </a:ext>
                                              </a:extLst>
                                            </xdr:cNvPr>
                                            <xdr:cNvSpPr/>
                                          </xdr:nvSpPr>
                                          <xdr:spPr>
                                            <a:xfrm>
                                              <a:off x="1409700" y="4467222"/>
                                              <a:ext cx="1190625" cy="180978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solidFill>
                                              <a:schemeClr val="bg2">
                                                <a:lumMod val="90000"/>
                                              </a:schemeClr>
                                            </a:solidFill>
                                          </xdr:spPr>
                                          <xdr:style>
                                            <a:lnRef idx="2">
                                              <a:schemeClr val="accent1">
                                                <a:shade val="50000"/>
                                              </a:schemeClr>
                                            </a:lnRef>
                                            <a:fillRef idx="1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lt1"/>
                                            </a:fontRef>
                                          </xdr:style>
                                          <xdr:txBody>
                                            <a:bodyPr vertOverflow="clip" horzOverflow="clip" rtlCol="0" anchor="t"/>
                                            <a:lstStyle/>
                                            <a:p>
                                              <a:pPr marL="0" indent="0" algn="l"/>
                                              <a:endParaRPr lang="es-PE" sz="1100">
                                                <a:solidFill>
                                                  <a:schemeClr val="lt1"/>
                                                </a:solidFill>
                                                <a:latin typeface="+mn-lt"/>
                                                <a:ea typeface="+mn-ea"/>
                                                <a:cs typeface="+mn-cs"/>
                                              </a:endParaRPr>
                                            </a:p>
                                          </xdr:txBody>
                                        </xdr:sp>
                                        <xdr:sp macro="" textlink="">
                                          <xdr:nvSpPr>
                                            <xdr:cNvPr id="201" name="Rectángulo 200">
                                              <a:extLst>
                                                <a:ext uri="{FF2B5EF4-FFF2-40B4-BE49-F238E27FC236}">
                                                  <a16:creationId xmlns:a16="http://schemas.microsoft.com/office/drawing/2014/main" id="{00000000-0008-0000-0000-0000C9000000}"/>
                                                </a:ext>
                                              </a:extLst>
                                            </xdr:cNvPr>
                                            <xdr:cNvSpPr/>
                                          </xdr:nvSpPr>
                                          <xdr:spPr>
                                            <a:xfrm>
                                              <a:off x="4505325" y="2552697"/>
                                              <a:ext cx="1152525" cy="180978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solidFill>
                                              <a:schemeClr val="bg2">
                                                <a:lumMod val="90000"/>
                                              </a:schemeClr>
                                            </a:solidFill>
                                          </xdr:spPr>
                                          <xdr:style>
                                            <a:lnRef idx="2">
                                              <a:schemeClr val="accent1">
                                                <a:shade val="50000"/>
                                              </a:schemeClr>
                                            </a:lnRef>
                                            <a:fillRef idx="1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lt1"/>
                                            </a:fontRef>
                                          </xdr:style>
                                          <xdr:txBody>
                                            <a:bodyPr vertOverflow="clip" horzOverflow="clip" rtlCol="0" anchor="t"/>
                                            <a:lstStyle/>
                                            <a:p>
                                              <a:pPr marL="0" indent="0" algn="l"/>
                                              <a:endParaRPr lang="es-PE" sz="1100">
                                                <a:solidFill>
                                                  <a:schemeClr val="lt1"/>
                                                </a:solidFill>
                                                <a:latin typeface="+mn-lt"/>
                                                <a:ea typeface="+mn-ea"/>
                                                <a:cs typeface="+mn-cs"/>
                                              </a:endParaRPr>
                                            </a:p>
                                          </xdr:txBody>
                                        </xdr:sp>
                                        <xdr:sp macro="" textlink="">
                                          <xdr:nvSpPr>
                                            <xdr:cNvPr id="203" name="Rectángulo 202">
                                              <a:extLst>
                                                <a:ext uri="{FF2B5EF4-FFF2-40B4-BE49-F238E27FC236}">
                                                  <a16:creationId xmlns:a16="http://schemas.microsoft.com/office/drawing/2014/main" id="{00000000-0008-0000-0000-0000CB000000}"/>
                                                </a:ext>
                                              </a:extLst>
                                            </xdr:cNvPr>
                                            <xdr:cNvSpPr/>
                                          </xdr:nvSpPr>
                                          <xdr:spPr>
                                            <a:xfrm>
                                              <a:off x="4505325" y="4467222"/>
                                              <a:ext cx="1152525" cy="180978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solidFill>
                                              <a:schemeClr val="bg2">
                                                <a:lumMod val="90000"/>
                                              </a:schemeClr>
                                            </a:solidFill>
                                          </xdr:spPr>
                                          <xdr:style>
                                            <a:lnRef idx="2">
                                              <a:schemeClr val="accent1">
                                                <a:shade val="50000"/>
                                              </a:schemeClr>
                                            </a:lnRef>
                                            <a:fillRef idx="1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lt1"/>
                                            </a:fontRef>
                                          </xdr:style>
                                          <xdr:txBody>
                                            <a:bodyPr vertOverflow="clip" horzOverflow="clip" rtlCol="0" anchor="t"/>
                                            <a:lstStyle/>
                                            <a:p>
                                              <a:pPr marL="0" indent="0" algn="l"/>
                                              <a:endParaRPr lang="es-PE" sz="1100">
                                                <a:solidFill>
                                                  <a:schemeClr val="lt1"/>
                                                </a:solidFill>
                                                <a:latin typeface="+mn-lt"/>
                                                <a:ea typeface="+mn-ea"/>
                                                <a:cs typeface="+mn-cs"/>
                                              </a:endParaRPr>
                                            </a:p>
                                          </xdr:txBody>
                                        </xdr:sp>
                                        <xdr:sp macro="" textlink="">
                                          <xdr:nvSpPr>
                                            <xdr:cNvPr id="205" name="Rectángulo 204">
                                              <a:extLst>
                                                <a:ext uri="{FF2B5EF4-FFF2-40B4-BE49-F238E27FC236}">
                                                  <a16:creationId xmlns:a16="http://schemas.microsoft.com/office/drawing/2014/main" id="{00000000-0008-0000-0000-0000CD000000}"/>
                                                </a:ext>
                                              </a:extLst>
                                            </xdr:cNvPr>
                                            <xdr:cNvSpPr/>
                                          </xdr:nvSpPr>
                                          <xdr:spPr>
                                            <a:xfrm>
                                              <a:off x="2800350" y="2552697"/>
                                              <a:ext cx="1504950" cy="180978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solidFill>
                                              <a:schemeClr val="bg2">
                                                <a:lumMod val="90000"/>
                                              </a:schemeClr>
                                            </a:solidFill>
                                          </xdr:spPr>
                                          <xdr:style>
                                            <a:lnRef idx="2">
                                              <a:schemeClr val="accent1">
                                                <a:shade val="50000"/>
                                              </a:schemeClr>
                                            </a:lnRef>
                                            <a:fillRef idx="1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lt1"/>
                                            </a:fontRef>
                                          </xdr:style>
                                          <xdr:txBody>
                                            <a:bodyPr vertOverflow="clip" horzOverflow="clip" rtlCol="0" anchor="t"/>
                                            <a:lstStyle/>
                                            <a:p>
                                              <a:pPr marL="0" indent="0" algn="l"/>
                                              <a:endParaRPr lang="es-PE" sz="1100">
                                                <a:solidFill>
                                                  <a:schemeClr val="lt1"/>
                                                </a:solidFill>
                                                <a:latin typeface="+mn-lt"/>
                                                <a:ea typeface="+mn-ea"/>
                                                <a:cs typeface="+mn-cs"/>
                                              </a:endParaRPr>
                                            </a:p>
                                          </xdr:txBody>
                                        </xdr:sp>
                                        <xdr:sp macro="" textlink="">
                                          <xdr:nvSpPr>
                                            <xdr:cNvPr id="206" name="Rectángulo 205">
                                              <a:extLst>
                                                <a:ext uri="{FF2B5EF4-FFF2-40B4-BE49-F238E27FC236}">
                                                  <a16:creationId xmlns:a16="http://schemas.microsoft.com/office/drawing/2014/main" id="{00000000-0008-0000-0000-0000CE000000}"/>
                                                </a:ext>
                                              </a:extLst>
                                            </xdr:cNvPr>
                                            <xdr:cNvSpPr/>
                                          </xdr:nvSpPr>
                                          <xdr:spPr>
                                            <a:xfrm>
                                              <a:off x="2800350" y="4467222"/>
                                              <a:ext cx="1504950" cy="180978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solidFill>
                                              <a:schemeClr val="bg2">
                                                <a:lumMod val="90000"/>
                                              </a:schemeClr>
                                            </a:solidFill>
                                          </xdr:spPr>
                                          <xdr:style>
                                            <a:lnRef idx="2">
                                              <a:schemeClr val="accent1">
                                                <a:shade val="50000"/>
                                              </a:schemeClr>
                                            </a:lnRef>
                                            <a:fillRef idx="1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lt1"/>
                                            </a:fontRef>
                                          </xdr:style>
                                          <xdr:txBody>
                                            <a:bodyPr vertOverflow="clip" horzOverflow="clip" rtlCol="0" anchor="t"/>
                                            <a:lstStyle/>
                                            <a:p>
                                              <a:pPr marL="0" indent="0" algn="l"/>
                                              <a:endParaRPr lang="es-PE" sz="1100">
                                                <a:solidFill>
                                                  <a:schemeClr val="lt1"/>
                                                </a:solidFill>
                                                <a:latin typeface="+mn-lt"/>
                                                <a:ea typeface="+mn-ea"/>
                                                <a:cs typeface="+mn-cs"/>
                                              </a:endParaRPr>
                                            </a:p>
                                          </xdr:txBody>
                                        </xdr:sp>
                                      </xdr:grpSp>
                                      <xdr:cxnSp macro="">
                                        <xdr:nvCxnSpPr>
                                          <xdr:cNvPr id="207" name="Conector recto de flecha 206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CF00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stCxn id="242" idx="7"/>
                                          </xdr:cNvCxnSpPr>
                                        </xdr:nvCxnSpPr>
                                        <xdr:spPr>
                                          <a:xfrm flipV="1">
                                            <a:off x="1060430" y="2752724"/>
                                            <a:ext cx="6370" cy="1697564"/>
                                          </a:xfrm>
                                          <a:prstGeom prst="straightConnector1">
                                            <a:avLst/>
                                          </a:prstGeom>
                                          <a:ln>
                                            <a:solidFill>
                                              <a:srgbClr val="FF0000"/>
                                            </a:solidFill>
                                            <a:headEnd type="triangle"/>
                                            <a:tailEnd type="triangle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</xdr:grpSp>
                                    <xdr:cxnSp macro="">
                                      <xdr:nvCxnSpPr>
                                        <xdr:cNvPr id="212" name="Conector recto de flecha 211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D4000000}"/>
                                            </a:ext>
                                          </a:extLst>
                                        </xdr:cNvPr>
                                        <xdr:cNvCxnSpPr/>
                                      </xdr:nvCxnSpPr>
                                      <xdr:spPr>
                                        <a:xfrm>
                                          <a:off x="2323198" y="4753756"/>
                                          <a:ext cx="381029" cy="1"/>
                                        </a:xfrm>
                                        <a:prstGeom prst="straightConnector1">
                                          <a:avLst/>
                                        </a:prstGeom>
                                        <a:ln w="9525">
                                          <a:solidFill>
                                            <a:srgbClr val="FF0000"/>
                                          </a:solidFill>
                                          <a:tailEnd type="triangle"/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213" name="Conector recto de flecha 212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D5000000}"/>
                                            </a:ext>
                                          </a:extLst>
                                        </xdr:cNvPr>
                                        <xdr:cNvCxnSpPr/>
                                      </xdr:nvCxnSpPr>
                                      <xdr:spPr>
                                        <a:xfrm flipH="1" flipV="1">
                                          <a:off x="1313806" y="4747524"/>
                                          <a:ext cx="389411" cy="5806"/>
                                        </a:xfrm>
                                        <a:prstGeom prst="straightConnector1">
                                          <a:avLst/>
                                        </a:prstGeom>
                                        <a:ln w="9525">
                                          <a:solidFill>
                                            <a:srgbClr val="FF0000"/>
                                          </a:solidFill>
                                          <a:tailEnd type="triangle"/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237" name="Conector recto de flecha 236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ED000000}"/>
                                            </a:ext>
                                          </a:extLst>
                                        </xdr:cNvPr>
                                        <xdr:cNvCxnSpPr/>
                                      </xdr:nvCxnSpPr>
                                      <xdr:spPr>
                                        <a:xfrm flipV="1">
                                          <a:off x="5317951" y="4769085"/>
                                          <a:ext cx="430813" cy="3366"/>
                                        </a:xfrm>
                                        <a:prstGeom prst="straightConnector1">
                                          <a:avLst/>
                                        </a:prstGeom>
                                        <a:ln w="9525">
                                          <a:solidFill>
                                            <a:srgbClr val="FF0000"/>
                                          </a:solidFill>
                                          <a:tailEnd type="triangle"/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238" name="Conector recto de flecha 237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EE000000}"/>
                                            </a:ext>
                                          </a:extLst>
                                        </xdr:cNvPr>
                                        <xdr:cNvCxnSpPr/>
                                      </xdr:nvCxnSpPr>
                                      <xdr:spPr>
                                        <a:xfrm flipH="1" flipV="1">
                                          <a:off x="4415584" y="4772023"/>
                                          <a:ext cx="294058" cy="429"/>
                                        </a:xfrm>
                                        <a:prstGeom prst="straightConnector1">
                                          <a:avLst/>
                                        </a:prstGeom>
                                        <a:ln w="9525">
                                          <a:solidFill>
                                            <a:srgbClr val="FF0000"/>
                                          </a:solidFill>
                                          <a:tailEnd type="triangle"/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239" name="Conector recto de flecha 238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EF000000}"/>
                                            </a:ext>
                                          </a:extLst>
                                        </xdr:cNvPr>
                                        <xdr:cNvCxnSpPr/>
                                      </xdr:nvCxnSpPr>
                                      <xdr:spPr>
                                        <a:xfrm>
                                          <a:off x="3836565" y="4767415"/>
                                          <a:ext cx="571528" cy="1315"/>
                                        </a:xfrm>
                                        <a:prstGeom prst="straightConnector1">
                                          <a:avLst/>
                                        </a:prstGeom>
                                        <a:ln w="9525">
                                          <a:solidFill>
                                            <a:srgbClr val="FF0000"/>
                                          </a:solidFill>
                                          <a:tailEnd type="triangle"/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240" name="Conector recto de flecha 239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F0000000}"/>
                                            </a:ext>
                                          </a:extLst>
                                        </xdr:cNvPr>
                                        <xdr:cNvCxnSpPr/>
                                      </xdr:nvCxnSpPr>
                                      <xdr:spPr>
                                        <a:xfrm flipH="1" flipV="1">
                                          <a:off x="2710611" y="4753330"/>
                                          <a:ext cx="428123" cy="6657"/>
                                        </a:xfrm>
                                        <a:prstGeom prst="straightConnector1">
                                          <a:avLst/>
                                        </a:prstGeom>
                                        <a:ln w="9525">
                                          <a:solidFill>
                                            <a:srgbClr val="FF0000"/>
                                          </a:solidFill>
                                          <a:tailEnd type="triangle"/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  <xdr:grpSp>
                                    <xdr:nvGrpSpPr>
                                      <xdr:cNvPr id="73" name="Grupo 72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49000000}"/>
                                          </a:ext>
                                        </a:extLst>
                                      </xdr:cNvPr>
                                      <xdr:cNvGrpSpPr/>
                                    </xdr:nvGrpSpPr>
                                    <xdr:grpSpPr>
                                      <a:xfrm>
                                        <a:off x="1209675" y="4648200"/>
                                        <a:ext cx="219075" cy="371475"/>
                                        <a:chOff x="1209675" y="4648200"/>
                                        <a:chExt cx="219075" cy="371475"/>
                                      </a:xfrm>
                                    </xdr:grpSpPr>
                                    <xdr:sp macro="" textlink="">
                                      <xdr:nvSpPr>
                                        <xdr:cNvPr id="63" name="Conector 62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3F000000}"/>
                                            </a:ext>
                                          </a:extLst>
                                        </xdr:cNvPr>
                                        <xdr:cNvSpPr/>
                                      </xdr:nvSpPr>
                                      <xdr:spPr>
                                        <a:xfrm>
                                          <a:off x="1209675" y="4810125"/>
                                          <a:ext cx="219075" cy="209550"/>
                                        </a:xfrm>
                                        <a:prstGeom prst="flowChartConnector">
                                          <a:avLst/>
                                        </a:prstGeom>
                                        <a:solidFill>
                                          <a:schemeClr val="bg2"/>
                                        </a:solidFill>
                                        <a:ln w="19050"/>
                                      </xdr:spPr>
                                      <xdr:style>
                                        <a:lnRef idx="2">
                                          <a:schemeClr val="accent1">
                                            <a:shade val="50000"/>
                                          </a:schemeClr>
                                        </a:lnRef>
                                        <a:fillRef idx="1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lt1"/>
                                        </a:fontRef>
                                      </xdr:style>
                                      <xdr:txBody>
                                        <a:bodyPr vertOverflow="clip" horzOverflow="clip" rtlCol="0" anchor="ctr"/>
                                        <a:lstStyle/>
                                        <a:p>
                                          <a:pPr algn="ctr"/>
                                          <a:r>
                                            <a:rPr lang="es-PE" sz="1100" b="1">
                                              <a:solidFill>
                                                <a:srgbClr val="C00000"/>
                                              </a:solidFill>
                                            </a:rPr>
                                            <a:t>A</a:t>
                                          </a:r>
                                        </a:p>
                                      </xdr:txBody>
                                    </xdr:sp>
                                    <xdr:cxnSp macro="">
                                      <xdr:nvCxnSpPr>
                                        <xdr:cNvPr id="69" name="Conector recto 68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45000000}"/>
                                            </a:ext>
                                          </a:extLst>
                                        </xdr:cNvPr>
                                        <xdr:cNvCxnSpPr>
                                          <a:stCxn id="63" idx="0"/>
                                          <a:endCxn id="159" idx="2"/>
                                        </xdr:cNvCxnSpPr>
                                      </xdr:nvCxnSpPr>
                                      <xdr:spPr>
                                        <a:xfrm flipH="1" flipV="1">
                                          <a:off x="1316872" y="4648200"/>
                                          <a:ext cx="2341" cy="161925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chemeClr val="accent1">
                                              <a:lumMod val="75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  <xdr:grpSp>
                                    <xdr:nvGrpSpPr>
                                      <xdr:cNvPr id="241" name="Grupo 240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F1000000}"/>
                                          </a:ext>
                                        </a:extLst>
                                      </xdr:cNvPr>
                                      <xdr:cNvGrpSpPr/>
                                    </xdr:nvGrpSpPr>
                                    <xdr:grpSpPr>
                                      <a:xfrm>
                                        <a:off x="876300" y="4419600"/>
                                        <a:ext cx="352425" cy="209550"/>
                                        <a:chOff x="1209675" y="4810125"/>
                                        <a:chExt cx="352425" cy="209550"/>
                                      </a:xfrm>
                                    </xdr:grpSpPr>
                                    <xdr:sp macro="" textlink="">
                                      <xdr:nvSpPr>
                                        <xdr:cNvPr id="242" name="Conector 241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F2000000}"/>
                                            </a:ext>
                                          </a:extLst>
                                        </xdr:cNvPr>
                                        <xdr:cNvSpPr/>
                                      </xdr:nvSpPr>
                                      <xdr:spPr>
                                        <a:xfrm>
                                          <a:off x="1209675" y="4810125"/>
                                          <a:ext cx="219075" cy="209550"/>
                                        </a:xfrm>
                                        <a:prstGeom prst="flowChartConnector">
                                          <a:avLst/>
                                        </a:prstGeom>
                                        <a:solidFill>
                                          <a:schemeClr val="bg2"/>
                                        </a:solidFill>
                                        <a:ln w="19050"/>
                                      </xdr:spPr>
                                      <xdr:style>
                                        <a:lnRef idx="2">
                                          <a:schemeClr val="accent1">
                                            <a:shade val="50000"/>
                                          </a:schemeClr>
                                        </a:lnRef>
                                        <a:fillRef idx="1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lt1"/>
                                        </a:fontRef>
                                      </xdr:style>
                                      <xdr:txBody>
                                        <a:bodyPr vertOverflow="clip" horzOverflow="clip" rtlCol="0" anchor="ctr"/>
                                        <a:lstStyle/>
                                        <a:p>
                                          <a:pPr algn="ctr"/>
                                          <a:r>
                                            <a:rPr lang="es-PE" sz="1100" b="1">
                                              <a:solidFill>
                                                <a:srgbClr val="C00000"/>
                                              </a:solidFill>
                                            </a:rPr>
                                            <a:t>1</a:t>
                                          </a:r>
                                        </a:p>
                                      </xdr:txBody>
                                    </xdr:sp>
                                    <xdr:cxnSp macro="">
                                      <xdr:nvCxnSpPr>
                                        <xdr:cNvPr id="243" name="Conector recto 242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F3000000}"/>
                                            </a:ext>
                                          </a:extLst>
                                        </xdr:cNvPr>
                                        <xdr:cNvCxnSpPr/>
                                      </xdr:nvCxnSpPr>
                                      <xdr:spPr>
                                        <a:xfrm flipV="1">
                                          <a:off x="1433514" y="4914900"/>
                                          <a:ext cx="128586" cy="1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chemeClr val="accent1">
                                              <a:lumMod val="75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  <xdr:grpSp>
                                    <xdr:nvGrpSpPr>
                                      <xdr:cNvPr id="247" name="Grupo 246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F7000000}"/>
                                          </a:ext>
                                        </a:extLst>
                                      </xdr:cNvPr>
                                      <xdr:cNvGrpSpPr/>
                                    </xdr:nvGrpSpPr>
                                    <xdr:grpSpPr>
                                      <a:xfrm>
                                        <a:off x="2622099" y="4645262"/>
                                        <a:ext cx="219075" cy="371475"/>
                                        <a:chOff x="1202874" y="4635737"/>
                                        <a:chExt cx="219075" cy="371475"/>
                                      </a:xfrm>
                                    </xdr:grpSpPr>
                                    <xdr:sp macro="" textlink="">
                                      <xdr:nvSpPr>
                                        <xdr:cNvPr id="248" name="Conector 247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F8000000}"/>
                                            </a:ext>
                                          </a:extLst>
                                        </xdr:cNvPr>
                                        <xdr:cNvSpPr/>
                                      </xdr:nvSpPr>
                                      <xdr:spPr>
                                        <a:xfrm>
                                          <a:off x="1202874" y="4797662"/>
                                          <a:ext cx="219075" cy="209550"/>
                                        </a:xfrm>
                                        <a:prstGeom prst="flowChartConnector">
                                          <a:avLst/>
                                        </a:prstGeom>
                                        <a:solidFill>
                                          <a:schemeClr val="bg2"/>
                                        </a:solidFill>
                                        <a:ln w="19050"/>
                                      </xdr:spPr>
                                      <xdr:style>
                                        <a:lnRef idx="2">
                                          <a:schemeClr val="accent1">
                                            <a:shade val="50000"/>
                                          </a:schemeClr>
                                        </a:lnRef>
                                        <a:fillRef idx="1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lt1"/>
                                        </a:fontRef>
                                      </xdr:style>
                                      <xdr:txBody>
                                        <a:bodyPr vertOverflow="clip" horzOverflow="clip" rtlCol="0" anchor="ctr"/>
                                        <a:lstStyle/>
                                        <a:p>
                                          <a:pPr algn="ctr"/>
                                          <a:r>
                                            <a:rPr lang="es-PE" sz="1100" b="1">
                                              <a:solidFill>
                                                <a:srgbClr val="C00000"/>
                                              </a:solidFill>
                                            </a:rPr>
                                            <a:t>B</a:t>
                                          </a:r>
                                        </a:p>
                                      </xdr:txBody>
                                    </xdr:sp>
                                    <xdr:cxnSp macro="">
                                      <xdr:nvCxnSpPr>
                                        <xdr:cNvPr id="249" name="Conector recto 248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F9000000}"/>
                                            </a:ext>
                                          </a:extLst>
                                        </xdr:cNvPr>
                                        <xdr:cNvCxnSpPr>
                                          <a:stCxn id="248" idx="0"/>
                                        </xdr:cNvCxnSpPr>
                                      </xdr:nvCxnSpPr>
                                      <xdr:spPr>
                                        <a:xfrm flipH="1" flipV="1">
                                          <a:off x="1310070" y="4635737"/>
                                          <a:ext cx="2341" cy="161925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chemeClr val="accent1">
                                              <a:lumMod val="75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  <xdr:grpSp>
                                    <xdr:nvGrpSpPr>
                                      <xdr:cNvPr id="250" name="Grupo 249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FA000000}"/>
                                          </a:ext>
                                        </a:extLst>
                                      </xdr:cNvPr>
                                      <xdr:cNvGrpSpPr/>
                                    </xdr:nvGrpSpPr>
                                    <xdr:grpSpPr>
                                      <a:xfrm>
                                        <a:off x="4365174" y="4645262"/>
                                        <a:ext cx="219075" cy="371475"/>
                                        <a:chOff x="1202874" y="4635737"/>
                                        <a:chExt cx="219075" cy="371475"/>
                                      </a:xfrm>
                                    </xdr:grpSpPr>
                                    <xdr:sp macro="" textlink="">
                                      <xdr:nvSpPr>
                                        <xdr:cNvPr id="251" name="Conector 250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FB000000}"/>
                                            </a:ext>
                                          </a:extLst>
                                        </xdr:cNvPr>
                                        <xdr:cNvSpPr/>
                                      </xdr:nvSpPr>
                                      <xdr:spPr>
                                        <a:xfrm>
                                          <a:off x="1202874" y="4797662"/>
                                          <a:ext cx="219075" cy="209550"/>
                                        </a:xfrm>
                                        <a:prstGeom prst="flowChartConnector">
                                          <a:avLst/>
                                        </a:prstGeom>
                                        <a:solidFill>
                                          <a:schemeClr val="bg2"/>
                                        </a:solidFill>
                                        <a:ln w="19050"/>
                                      </xdr:spPr>
                                      <xdr:style>
                                        <a:lnRef idx="2">
                                          <a:schemeClr val="accent1">
                                            <a:shade val="50000"/>
                                          </a:schemeClr>
                                        </a:lnRef>
                                        <a:fillRef idx="1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lt1"/>
                                        </a:fontRef>
                                      </xdr:style>
                                      <xdr:txBody>
                                        <a:bodyPr vertOverflow="clip" horzOverflow="clip" rtlCol="0" anchor="ctr"/>
                                        <a:lstStyle/>
                                        <a:p>
                                          <a:pPr algn="ctr"/>
                                          <a:r>
                                            <a:rPr lang="es-PE" sz="1100" b="1">
                                              <a:solidFill>
                                                <a:srgbClr val="C00000"/>
                                              </a:solidFill>
                                            </a:rPr>
                                            <a:t>C</a:t>
                                          </a:r>
                                        </a:p>
                                      </xdr:txBody>
                                    </xdr:sp>
                                    <xdr:cxnSp macro="">
                                      <xdr:nvCxnSpPr>
                                        <xdr:cNvPr id="252" name="Conector recto 251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FC000000}"/>
                                            </a:ext>
                                          </a:extLst>
                                        </xdr:cNvPr>
                                        <xdr:cNvCxnSpPr>
                                          <a:stCxn id="251" idx="0"/>
                                        </xdr:cNvCxnSpPr>
                                      </xdr:nvCxnSpPr>
                                      <xdr:spPr>
                                        <a:xfrm flipH="1" flipV="1">
                                          <a:off x="1310070" y="4635737"/>
                                          <a:ext cx="2341" cy="161925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chemeClr val="accent1">
                                              <a:lumMod val="75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  <xdr:grpSp>
                                    <xdr:nvGrpSpPr>
                                      <xdr:cNvPr id="253" name="Grupo 252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FD000000}"/>
                                          </a:ext>
                                        </a:extLst>
                                      </xdr:cNvPr>
                                      <xdr:cNvGrpSpPr/>
                                    </xdr:nvGrpSpPr>
                                    <xdr:grpSpPr>
                                      <a:xfrm>
                                        <a:off x="5727249" y="4645262"/>
                                        <a:ext cx="219075" cy="371475"/>
                                        <a:chOff x="1202874" y="4635737"/>
                                        <a:chExt cx="219075" cy="371475"/>
                                      </a:xfrm>
                                    </xdr:grpSpPr>
                                    <xdr:sp macro="" textlink="">
                                      <xdr:nvSpPr>
                                        <xdr:cNvPr id="254" name="Conector 253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FE000000}"/>
                                            </a:ext>
                                          </a:extLst>
                                        </xdr:cNvPr>
                                        <xdr:cNvSpPr/>
                                      </xdr:nvSpPr>
                                      <xdr:spPr>
                                        <a:xfrm>
                                          <a:off x="1202874" y="4797662"/>
                                          <a:ext cx="219075" cy="209550"/>
                                        </a:xfrm>
                                        <a:prstGeom prst="flowChartConnector">
                                          <a:avLst/>
                                        </a:prstGeom>
                                        <a:solidFill>
                                          <a:schemeClr val="bg2"/>
                                        </a:solidFill>
                                        <a:ln w="19050"/>
                                      </xdr:spPr>
                                      <xdr:style>
                                        <a:lnRef idx="2">
                                          <a:schemeClr val="accent1">
                                            <a:shade val="50000"/>
                                          </a:schemeClr>
                                        </a:lnRef>
                                        <a:fillRef idx="1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lt1"/>
                                        </a:fontRef>
                                      </xdr:style>
                                      <xdr:txBody>
                                        <a:bodyPr vertOverflow="clip" horzOverflow="clip" rtlCol="0" anchor="ctr"/>
                                        <a:lstStyle/>
                                        <a:p>
                                          <a:pPr algn="ctr"/>
                                          <a:r>
                                            <a:rPr lang="es-PE" sz="1100" b="1">
                                              <a:solidFill>
                                                <a:srgbClr val="C00000"/>
                                              </a:solidFill>
                                            </a:rPr>
                                            <a:t>D</a:t>
                                          </a:r>
                                        </a:p>
                                      </xdr:txBody>
                                    </xdr:sp>
                                    <xdr:cxnSp macro="">
                                      <xdr:nvCxnSpPr>
                                        <xdr:cNvPr id="255" name="Conector recto 254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FF000000}"/>
                                            </a:ext>
                                          </a:extLst>
                                        </xdr:cNvPr>
                                        <xdr:cNvCxnSpPr>
                                          <a:stCxn id="254" idx="0"/>
                                        </xdr:cNvCxnSpPr>
                                      </xdr:nvCxnSpPr>
                                      <xdr:spPr>
                                        <a:xfrm flipH="1" flipV="1">
                                          <a:off x="1310070" y="4635737"/>
                                          <a:ext cx="2341" cy="161925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chemeClr val="accent1">
                                              <a:lumMod val="75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  <xdr:grpSp>
                                    <xdr:nvGrpSpPr>
                                      <xdr:cNvPr id="256" name="Grupo 255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00010000}"/>
                                          </a:ext>
                                        </a:extLst>
                                      </xdr:cNvPr>
                                      <xdr:cNvGrpSpPr/>
                                    </xdr:nvGrpSpPr>
                                    <xdr:grpSpPr>
                                      <a:xfrm>
                                        <a:off x="876300" y="2581275"/>
                                        <a:ext cx="352425" cy="209550"/>
                                        <a:chOff x="1209675" y="4810125"/>
                                        <a:chExt cx="352425" cy="209550"/>
                                      </a:xfrm>
                                    </xdr:grpSpPr>
                                    <xdr:sp macro="" textlink="">
                                      <xdr:nvSpPr>
                                        <xdr:cNvPr id="257" name="Conector 256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01010000}"/>
                                            </a:ext>
                                          </a:extLst>
                                        </xdr:cNvPr>
                                        <xdr:cNvSpPr/>
                                      </xdr:nvSpPr>
                                      <xdr:spPr>
                                        <a:xfrm>
                                          <a:off x="1209675" y="4810125"/>
                                          <a:ext cx="219075" cy="209550"/>
                                        </a:xfrm>
                                        <a:prstGeom prst="flowChartConnector">
                                          <a:avLst/>
                                        </a:prstGeom>
                                        <a:solidFill>
                                          <a:schemeClr val="bg2"/>
                                        </a:solidFill>
                                        <a:ln w="19050"/>
                                      </xdr:spPr>
                                      <xdr:style>
                                        <a:lnRef idx="2">
                                          <a:schemeClr val="accent1">
                                            <a:shade val="50000"/>
                                          </a:schemeClr>
                                        </a:lnRef>
                                        <a:fillRef idx="1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lt1"/>
                                        </a:fontRef>
                                      </xdr:style>
                                      <xdr:txBody>
                                        <a:bodyPr vertOverflow="clip" horzOverflow="clip" rtlCol="0" anchor="ctr"/>
                                        <a:lstStyle/>
                                        <a:p>
                                          <a:pPr algn="ctr"/>
                                          <a:r>
                                            <a:rPr lang="es-PE" sz="1100" b="1">
                                              <a:solidFill>
                                                <a:srgbClr val="C00000"/>
                                              </a:solidFill>
                                            </a:rPr>
                                            <a:t>3</a:t>
                                          </a:r>
                                        </a:p>
                                      </xdr:txBody>
                                    </xdr:sp>
                                    <xdr:cxnSp macro="">
                                      <xdr:nvCxnSpPr>
                                        <xdr:cNvPr id="258" name="Conector recto 257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02010000}"/>
                                            </a:ext>
                                          </a:extLst>
                                        </xdr:cNvPr>
                                        <xdr:cNvCxnSpPr/>
                                      </xdr:nvCxnSpPr>
                                      <xdr:spPr>
                                        <a:xfrm flipV="1">
                                          <a:off x="1433514" y="4914900"/>
                                          <a:ext cx="128586" cy="1"/>
                                        </a:xfrm>
                                        <a:prstGeom prst="line">
                                          <a:avLst/>
                                        </a:prstGeom>
                                        <a:ln w="19050">
                                          <a:solidFill>
                                            <a:schemeClr val="accent1">
                                              <a:lumMod val="75000"/>
                                            </a:schemeClr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</xdr:grpSp>
                                <mc:AlternateContent xmlns:mc="http://schemas.openxmlformats.org/markup-compatibility/2006" xmlns:a14="http://schemas.microsoft.com/office/drawing/2010/main">
                                  <mc:Choice Requires="a14">
                                    <xdr:sp macro="" textlink="">
                                      <xdr:nvSpPr>
                                        <xdr:cNvPr id="259" name="CuadroTexto 258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03010000}"/>
                                            </a:ext>
                                          </a:extLst>
                                        </xdr:cNvPr>
                                        <xdr:cNvSpPr txBox="1"/>
                                      </xdr:nvSpPr>
                                      <xdr:spPr>
                                        <a:xfrm>
                                          <a:off x="1676400" y="2562222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14:m>
                                            <m:oMathPara xmlns:m="http://schemas.openxmlformats.org/officeDocument/2006/math">
                                              <m:oMathParaPr>
                                                <m:jc m:val="centerGroup"/>
                                              </m:oMathParaPr>
                                              <m:oMath xmlns:m="http://schemas.openxmlformats.org/officeDocument/2006/math">
                                                <m:r>
                                                  <a:rPr lang="es-PE" sz="1100" b="0" i="1">
                                                    <a:solidFill>
                                                      <a:srgbClr val="002060"/>
                                                    </a:solidFill>
                                                    <a:latin typeface="Cambria Math" panose="02040503050406030204" pitchFamily="18" charset="0"/>
                                                  </a:rPr>
                                                  <m:t>𝑉𝑆</m:t>
                                                </m:r>
                                              </m:oMath>
                                            </m:oMathPara>
                                          </a14:m>
                                          <a:endParaRPr lang="es-PE" sz="1100" b="0">
                                            <a:solidFill>
                                              <a:srgbClr val="00206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Choice>
                                  <mc:Fallback xmlns="">
                                    <xdr:sp macro="" textlink="">
                                      <xdr:nvSpPr>
                                        <xdr:cNvPr id="259" name="CuadroTexto 258"/>
                                        <xdr:cNvSpPr txBox="1"/>
                                      </xdr:nvSpPr>
                                      <xdr:spPr>
                                        <a:xfrm>
                                          <a:off x="1676400" y="2562222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:r>
                                            <a:rPr lang="es-PE" sz="1100" b="0" i="0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a:t>𝑉𝑆</a:t>
                                          </a:r>
                                          <a:endParaRPr lang="es-PE" sz="1100" b="0">
                                            <a:solidFill>
                                              <a:srgbClr val="00206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Fallback>
                                </mc:AlternateContent>
                                <mc:AlternateContent xmlns:mc="http://schemas.openxmlformats.org/markup-compatibility/2006" xmlns:a14="http://schemas.microsoft.com/office/drawing/2010/main">
                                  <mc:Choice Requires="a14">
                                    <xdr:sp macro="" textlink="">
                                      <xdr:nvSpPr>
                                        <xdr:cNvPr id="260" name="CuadroTexto 259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04010000}"/>
                                            </a:ext>
                                          </a:extLst>
                                        </xdr:cNvPr>
                                        <xdr:cNvSpPr txBox="1"/>
                                      </xdr:nvSpPr>
                                      <xdr:spPr>
                                        <a:xfrm>
                                          <a:off x="1704975" y="4476747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14:m>
                                            <m:oMathPara xmlns:m="http://schemas.openxmlformats.org/officeDocument/2006/math">
                                              <m:oMathParaPr>
                                                <m:jc m:val="centerGroup"/>
                                              </m:oMathParaPr>
                                              <m:oMath xmlns:m="http://schemas.openxmlformats.org/officeDocument/2006/math">
                                                <m:r>
                                                  <a:rPr lang="es-PE" sz="1100" b="0" i="1">
                                                    <a:solidFill>
                                                      <a:srgbClr val="002060"/>
                                                    </a:solidFill>
                                                    <a:latin typeface="Cambria Math" panose="02040503050406030204" pitchFamily="18" charset="0"/>
                                                  </a:rPr>
                                                  <m:t>𝑉𝑆</m:t>
                                                </m:r>
                                              </m:oMath>
                                            </m:oMathPara>
                                          </a14:m>
                                          <a:endParaRPr lang="es-PE" sz="1100" b="0">
                                            <a:solidFill>
                                              <a:srgbClr val="00206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Choice>
                                  <mc:Fallback xmlns="">
                                    <xdr:sp macro="" textlink="">
                                      <xdr:nvSpPr>
                                        <xdr:cNvPr id="260" name="CuadroTexto 259"/>
                                        <xdr:cNvSpPr txBox="1"/>
                                      </xdr:nvSpPr>
                                      <xdr:spPr>
                                        <a:xfrm>
                                          <a:off x="1704975" y="4476747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:r>
                                            <a:rPr lang="es-PE" sz="1100" b="0" i="0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a:t>𝑉𝑆</a:t>
                                          </a:r>
                                          <a:endParaRPr lang="es-PE" sz="1100" b="0">
                                            <a:solidFill>
                                              <a:srgbClr val="00206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Fallback>
                                </mc:AlternateContent>
                                <mc:AlternateContent xmlns:mc="http://schemas.openxmlformats.org/markup-compatibility/2006" xmlns:a14="http://schemas.microsoft.com/office/drawing/2010/main">
                                  <mc:Choice Requires="a14">
                                    <xdr:sp macro="" textlink="">
                                      <xdr:nvSpPr>
                                        <xdr:cNvPr id="261" name="CuadroTexto 260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05010000}"/>
                                            </a:ext>
                                          </a:extLst>
                                        </xdr:cNvPr>
                                        <xdr:cNvSpPr txBox="1"/>
                                      </xdr:nvSpPr>
                                      <xdr:spPr>
                                        <a:xfrm>
                                          <a:off x="3248025" y="2562222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14:m>
                                            <m:oMathPara xmlns:m="http://schemas.openxmlformats.org/officeDocument/2006/math">
                                              <m:oMathParaPr>
                                                <m:jc m:val="centerGroup"/>
                                              </m:oMathParaPr>
                                              <m:oMath xmlns:m="http://schemas.openxmlformats.org/officeDocument/2006/math">
                                                <m:r>
                                                  <a:rPr lang="es-PE" sz="1100" b="0" i="1">
                                                    <a:solidFill>
                                                      <a:srgbClr val="002060"/>
                                                    </a:solidFill>
                                                    <a:latin typeface="Cambria Math" panose="02040503050406030204" pitchFamily="18" charset="0"/>
                                                  </a:rPr>
                                                  <m:t>𝑉𝑆</m:t>
                                                </m:r>
                                              </m:oMath>
                                            </m:oMathPara>
                                          </a14:m>
                                          <a:endParaRPr lang="es-PE" sz="1100" b="0">
                                            <a:solidFill>
                                              <a:srgbClr val="00206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Choice>
                                  <mc:Fallback xmlns="">
                                    <xdr:sp macro="" textlink="">
                                      <xdr:nvSpPr>
                                        <xdr:cNvPr id="261" name="CuadroTexto 260"/>
                                        <xdr:cNvSpPr txBox="1"/>
                                      </xdr:nvSpPr>
                                      <xdr:spPr>
                                        <a:xfrm>
                                          <a:off x="3248025" y="2562222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:r>
                                            <a:rPr lang="es-PE" sz="1100" b="0" i="0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a:t>𝑉𝑆</a:t>
                                          </a:r>
                                          <a:endParaRPr lang="es-PE" sz="1100" b="0">
                                            <a:solidFill>
                                              <a:srgbClr val="00206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Fallback>
                                </mc:AlternateContent>
                                <mc:AlternateContent xmlns:mc="http://schemas.openxmlformats.org/markup-compatibility/2006" xmlns:a14="http://schemas.microsoft.com/office/drawing/2010/main">
                                  <mc:Choice Requires="a14">
                                    <xdr:sp macro="" textlink="">
                                      <xdr:nvSpPr>
                                        <xdr:cNvPr id="262" name="CuadroTexto 261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06010000}"/>
                                            </a:ext>
                                          </a:extLst>
                                        </xdr:cNvPr>
                                        <xdr:cNvSpPr txBox="1"/>
                                      </xdr:nvSpPr>
                                      <xdr:spPr>
                                        <a:xfrm>
                                          <a:off x="3276600" y="4476747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14:m>
                                            <m:oMathPara xmlns:m="http://schemas.openxmlformats.org/officeDocument/2006/math">
                                              <m:oMathParaPr>
                                                <m:jc m:val="centerGroup"/>
                                              </m:oMathParaPr>
                                              <m:oMath xmlns:m="http://schemas.openxmlformats.org/officeDocument/2006/math">
                                                <m:r>
                                                  <a:rPr lang="es-PE" sz="1100" b="0" i="1">
                                                    <a:solidFill>
                                                      <a:srgbClr val="002060"/>
                                                    </a:solidFill>
                                                    <a:latin typeface="Cambria Math" panose="02040503050406030204" pitchFamily="18" charset="0"/>
                                                  </a:rPr>
                                                  <m:t>𝑉𝑆</m:t>
                                                </m:r>
                                              </m:oMath>
                                            </m:oMathPara>
                                          </a14:m>
                                          <a:endParaRPr lang="es-PE" sz="1100" b="0">
                                            <a:solidFill>
                                              <a:srgbClr val="00206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Choice>
                                  <mc:Fallback xmlns="">
                                    <xdr:sp macro="" textlink="">
                                      <xdr:nvSpPr>
                                        <xdr:cNvPr id="262" name="CuadroTexto 261"/>
                                        <xdr:cNvSpPr txBox="1"/>
                                      </xdr:nvSpPr>
                                      <xdr:spPr>
                                        <a:xfrm>
                                          <a:off x="3276600" y="4476747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:r>
                                            <a:rPr lang="es-PE" sz="1100" b="0" i="0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a:t>𝑉𝑆</a:t>
                                          </a:r>
                                          <a:endParaRPr lang="es-PE" sz="1100" b="0">
                                            <a:solidFill>
                                              <a:srgbClr val="00206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Fallback>
                                </mc:AlternateContent>
                                <mc:AlternateContent xmlns:mc="http://schemas.openxmlformats.org/markup-compatibility/2006" xmlns:a14="http://schemas.microsoft.com/office/drawing/2010/main">
                                  <mc:Choice Requires="a14">
                                    <xdr:sp macro="" textlink="">
                                      <xdr:nvSpPr>
                                        <xdr:cNvPr id="263" name="CuadroTexto 262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07010000}"/>
                                            </a:ext>
                                          </a:extLst>
                                        </xdr:cNvPr>
                                        <xdr:cNvSpPr txBox="1"/>
                                      </xdr:nvSpPr>
                                      <xdr:spPr>
                                        <a:xfrm>
                                          <a:off x="4810125" y="2552697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14:m>
                                            <m:oMathPara xmlns:m="http://schemas.openxmlformats.org/officeDocument/2006/math">
                                              <m:oMathParaPr>
                                                <m:jc m:val="centerGroup"/>
                                              </m:oMathParaPr>
                                              <m:oMath xmlns:m="http://schemas.openxmlformats.org/officeDocument/2006/math">
                                                <m:r>
                                                  <a:rPr lang="es-PE" sz="1100" b="0" i="1">
                                                    <a:solidFill>
                                                      <a:srgbClr val="002060"/>
                                                    </a:solidFill>
                                                    <a:latin typeface="Cambria Math" panose="02040503050406030204" pitchFamily="18" charset="0"/>
                                                  </a:rPr>
                                                  <m:t>𝑉𝑆</m:t>
                                                </m:r>
                                              </m:oMath>
                                            </m:oMathPara>
                                          </a14:m>
                                          <a:endParaRPr lang="es-PE" sz="1100" b="0">
                                            <a:solidFill>
                                              <a:srgbClr val="00206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Choice>
                                  <mc:Fallback xmlns="">
                                    <xdr:sp macro="" textlink="">
                                      <xdr:nvSpPr>
                                        <xdr:cNvPr id="263" name="CuadroTexto 262"/>
                                        <xdr:cNvSpPr txBox="1"/>
                                      </xdr:nvSpPr>
                                      <xdr:spPr>
                                        <a:xfrm>
                                          <a:off x="4810125" y="2552697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:r>
                                            <a:rPr lang="es-PE" sz="1100" b="0" i="0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a:t>𝑉𝑆</a:t>
                                          </a:r>
                                          <a:endParaRPr lang="es-PE" sz="1100" b="0">
                                            <a:solidFill>
                                              <a:srgbClr val="00206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Fallback>
                                </mc:AlternateContent>
                                <mc:AlternateContent xmlns:mc="http://schemas.openxmlformats.org/markup-compatibility/2006" xmlns:a14="http://schemas.microsoft.com/office/drawing/2010/main">
                                  <mc:Choice Requires="a14">
                                    <xdr:sp macro="" textlink="">
                                      <xdr:nvSpPr>
                                        <xdr:cNvPr id="264" name="CuadroTexto 263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08010000}"/>
                                            </a:ext>
                                          </a:extLst>
                                        </xdr:cNvPr>
                                        <xdr:cNvSpPr txBox="1"/>
                                      </xdr:nvSpPr>
                                      <xdr:spPr>
                                        <a:xfrm>
                                          <a:off x="4838700" y="4467222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14:m>
                                            <m:oMathPara xmlns:m="http://schemas.openxmlformats.org/officeDocument/2006/math">
                                              <m:oMathParaPr>
                                                <m:jc m:val="centerGroup"/>
                                              </m:oMathParaPr>
                                              <m:oMath xmlns:m="http://schemas.openxmlformats.org/officeDocument/2006/math">
                                                <m:r>
                                                  <a:rPr lang="es-PE" sz="1100" b="0" i="1">
                                                    <a:solidFill>
                                                      <a:srgbClr val="002060"/>
                                                    </a:solidFill>
                                                    <a:latin typeface="Cambria Math" panose="02040503050406030204" pitchFamily="18" charset="0"/>
                                                  </a:rPr>
                                                  <m:t>𝑉𝑆</m:t>
                                                </m:r>
                                              </m:oMath>
                                            </m:oMathPara>
                                          </a14:m>
                                          <a:endParaRPr lang="es-PE" sz="1100" b="0">
                                            <a:solidFill>
                                              <a:srgbClr val="00206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Choice>
                                  <mc:Fallback xmlns="">
                                    <xdr:sp macro="" textlink="">
                                      <xdr:nvSpPr>
                                        <xdr:cNvPr id="264" name="CuadroTexto 263"/>
                                        <xdr:cNvSpPr txBox="1"/>
                                      </xdr:nvSpPr>
                                      <xdr:spPr>
                                        <a:xfrm>
                                          <a:off x="4838700" y="4467222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:r>
                                            <a:rPr lang="es-PE" sz="1100" b="0" i="0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a:t>𝑉𝑆</a:t>
                                          </a:r>
                                          <a:endParaRPr lang="es-PE" sz="1100" b="0">
                                            <a:solidFill>
                                              <a:srgbClr val="00206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Fallback>
                                </mc:AlternateContent>
                              </xdr:grpSp>
                              <mc:AlternateContent xmlns:mc="http://schemas.openxmlformats.org/markup-compatibility/2006" xmlns:a14="http://schemas.microsoft.com/office/drawing/2010/main">
                                <mc:Choice Requires="a14">
                                  <xdr:sp macro="" textlink="">
                                    <xdr:nvSpPr>
                                      <xdr:cNvPr id="265" name="CuadroTexto 264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09010000}"/>
                                          </a:ext>
                                        </a:extLst>
                                      </xdr:cNvPr>
                                      <xdr:cNvSpPr txBox="1"/>
                                    </xdr:nvSpPr>
                                    <xdr:spPr>
                                      <a:xfrm rot="16200000">
                                        <a:off x="981075" y="3954239"/>
                                        <a:ext cx="676275" cy="171453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14:m>
                                          <m:oMathPara xmlns:m="http://schemas.openxmlformats.org/officeDocument/2006/math">
                                            <m:oMathParaPr>
                                              <m:jc m:val="centerGroup"/>
                                            </m:oMathParaPr>
                                            <m:oMath xmlns:m="http://schemas.openxmlformats.org/officeDocument/2006/math">
                                              <m:r>
                                                <a:rPr lang="es-PE" sz="1100" b="1" i="1">
                                                  <a:solidFill>
                                                    <a:srgbClr val="002060"/>
                                                  </a:solidFill>
                                                  <a:latin typeface="Cambria Math" panose="02040503050406030204" pitchFamily="18" charset="0"/>
                                                </a:rPr>
                                                <m:t>𝑽𝑷</m:t>
                                              </m:r>
                                            </m:oMath>
                                          </m:oMathPara>
                                        </a14:m>
                                        <a:endParaRPr lang="es-PE" sz="1100" b="1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Choice>
                                <mc:Fallback xmlns="">
                                  <xdr:sp macro="" textlink="">
                                    <xdr:nvSpPr>
                                      <xdr:cNvPr id="265" name="CuadroTexto 264"/>
                                      <xdr:cNvSpPr txBox="1"/>
                                    </xdr:nvSpPr>
                                    <xdr:spPr>
                                      <a:xfrm rot="16200000">
                                        <a:off x="981075" y="3954239"/>
                                        <a:ext cx="676275" cy="171453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:r>
                                          <a:rPr lang="es-PE" sz="1100" b="1" i="0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a:t>𝑽𝑷</a:t>
                                        </a:r>
                                        <a:endParaRPr lang="es-PE" sz="1100" b="1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Fallback>
                              </mc:AlternateContent>
                              <mc:AlternateContent xmlns:mc="http://schemas.openxmlformats.org/markup-compatibility/2006" xmlns:a14="http://schemas.microsoft.com/office/drawing/2010/main">
                                <mc:Choice Requires="a14">
                                  <xdr:sp macro="" textlink="">
                                    <xdr:nvSpPr>
                                      <xdr:cNvPr id="266" name="CuadroTexto 265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0A010000}"/>
                                          </a:ext>
                                        </a:extLst>
                                      </xdr:cNvPr>
                                      <xdr:cNvSpPr txBox="1"/>
                                    </xdr:nvSpPr>
                                    <xdr:spPr>
                                      <a:xfrm rot="16200000">
                                        <a:off x="2400300" y="3960470"/>
                                        <a:ext cx="676275" cy="171453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14:m>
                                          <m:oMathPara xmlns:m="http://schemas.openxmlformats.org/officeDocument/2006/math">
                                            <m:oMathParaPr>
                                              <m:jc m:val="centerGroup"/>
                                            </m:oMathParaPr>
                                            <m:oMath xmlns:m="http://schemas.openxmlformats.org/officeDocument/2006/math">
                                              <m:r>
                                                <a:rPr lang="es-PE" sz="1100" b="1" i="1">
                                                  <a:solidFill>
                                                    <a:srgbClr val="002060"/>
                                                  </a:solidFill>
                                                  <a:latin typeface="Cambria Math" panose="02040503050406030204" pitchFamily="18" charset="0"/>
                                                </a:rPr>
                                                <m:t>𝑽𝑷</m:t>
                                              </m:r>
                                            </m:oMath>
                                          </m:oMathPara>
                                        </a14:m>
                                        <a:endParaRPr lang="es-PE" sz="1100" b="1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Choice>
                                <mc:Fallback xmlns="">
                                  <xdr:sp macro="" textlink="">
                                    <xdr:nvSpPr>
                                      <xdr:cNvPr id="266" name="CuadroTexto 265"/>
                                      <xdr:cNvSpPr txBox="1"/>
                                    </xdr:nvSpPr>
                                    <xdr:spPr>
                                      <a:xfrm rot="16200000">
                                        <a:off x="2400300" y="3960470"/>
                                        <a:ext cx="676275" cy="171453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:r>
                                          <a:rPr lang="es-PE" sz="1100" b="1" i="0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a:t>𝑽𝑷</a:t>
                                        </a:r>
                                        <a:endParaRPr lang="es-PE" sz="1100" b="1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Fallback>
                              </mc:AlternateContent>
                              <mc:AlternateContent xmlns:mc="http://schemas.openxmlformats.org/markup-compatibility/2006" xmlns:a14="http://schemas.microsoft.com/office/drawing/2010/main">
                                <mc:Choice Requires="a14">
                                  <xdr:sp macro="" textlink="">
                                    <xdr:nvSpPr>
                                      <xdr:cNvPr id="267" name="CuadroTexto 266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0B010000}"/>
                                          </a:ext>
                                        </a:extLst>
                                      </xdr:cNvPr>
                                      <xdr:cNvSpPr txBox="1"/>
                                    </xdr:nvSpPr>
                                    <xdr:spPr>
                                      <a:xfrm rot="16200000">
                                        <a:off x="5491849" y="3954948"/>
                                        <a:ext cx="676275" cy="171453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14:m>
                                          <m:oMathPara xmlns:m="http://schemas.openxmlformats.org/officeDocument/2006/math">
                                            <m:oMathParaPr>
                                              <m:jc m:val="centerGroup"/>
                                            </m:oMathParaPr>
                                            <m:oMath xmlns:m="http://schemas.openxmlformats.org/officeDocument/2006/math">
                                              <m:r>
                                                <a:rPr lang="es-PE" sz="1100" b="1" i="1">
                                                  <a:solidFill>
                                                    <a:srgbClr val="002060"/>
                                                  </a:solidFill>
                                                  <a:latin typeface="Cambria Math" panose="02040503050406030204" pitchFamily="18" charset="0"/>
                                                </a:rPr>
                                                <m:t>𝑽𝑷</m:t>
                                              </m:r>
                                            </m:oMath>
                                          </m:oMathPara>
                                        </a14:m>
                                        <a:endParaRPr lang="es-PE" sz="1100" b="1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Choice>
                                <mc:Fallback xmlns="">
                                  <xdr:sp macro="" textlink="">
                                    <xdr:nvSpPr>
                                      <xdr:cNvPr id="267" name="CuadroTexto 266"/>
                                      <xdr:cNvSpPr txBox="1"/>
                                    </xdr:nvSpPr>
                                    <xdr:spPr>
                                      <a:xfrm rot="16200000">
                                        <a:off x="5491849" y="3954948"/>
                                        <a:ext cx="676275" cy="171453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:r>
                                          <a:rPr lang="es-PE" sz="1100" b="1" i="0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a:t>𝑽𝑷</a:t>
                                        </a:r>
                                        <a:endParaRPr lang="es-PE" sz="1100" b="1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Fallback>
                              </mc:AlternateContent>
                              <mc:AlternateContent xmlns:mc="http://schemas.openxmlformats.org/markup-compatibility/2006" xmlns:a14="http://schemas.microsoft.com/office/drawing/2010/main">
                                <mc:Choice Requires="a14">
                                  <xdr:sp macro="" textlink="">
                                    <xdr:nvSpPr>
                                      <xdr:cNvPr id="268" name="CuadroTexto 267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0C010000}"/>
                                          </a:ext>
                                        </a:extLst>
                                      </xdr:cNvPr>
                                      <xdr:cNvSpPr txBox="1"/>
                                    </xdr:nvSpPr>
                                    <xdr:spPr>
                                      <a:xfrm rot="16200000">
                                        <a:off x="4248341" y="4069083"/>
                                        <a:ext cx="447292" cy="171453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14:m>
                                          <m:oMathPara xmlns:m="http://schemas.openxmlformats.org/officeDocument/2006/math">
                                            <m:oMathParaPr>
                                              <m:jc m:val="centerGroup"/>
                                            </m:oMathParaPr>
                                            <m:oMath xmlns:m="http://schemas.openxmlformats.org/officeDocument/2006/math">
                                              <m:r>
                                                <a:rPr lang="es-PE" sz="1100" b="1" i="1">
                                                  <a:solidFill>
                                                    <a:srgbClr val="002060"/>
                                                  </a:solidFill>
                                                  <a:latin typeface="Cambria Math" panose="02040503050406030204" pitchFamily="18" charset="0"/>
                                                </a:rPr>
                                                <m:t>𝑽𝑷</m:t>
                                              </m:r>
                                            </m:oMath>
                                          </m:oMathPara>
                                        </a14:m>
                                        <a:endParaRPr lang="es-PE" sz="1100" b="1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Choice>
                                <mc:Fallback xmlns="">
                                  <xdr:sp macro="" textlink="">
                                    <xdr:nvSpPr>
                                      <xdr:cNvPr id="268" name="CuadroTexto 267"/>
                                      <xdr:cNvSpPr txBox="1"/>
                                    </xdr:nvSpPr>
                                    <xdr:spPr>
                                      <a:xfrm rot="16200000">
                                        <a:off x="4248341" y="4069083"/>
                                        <a:ext cx="447292" cy="171453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:r>
                                          <a:rPr lang="es-PE" sz="1100" b="1" i="0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a:t>𝑽𝑷</a:t>
                                        </a:r>
                                        <a:endParaRPr lang="es-PE" sz="1100" b="1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Fallback>
                              </mc:AlternateContent>
                            </xdr:grpSp>
                            <xdr:cxnSp macro="">
                              <xdr:nvCxnSpPr>
                                <xdr:cNvPr id="90" name="Conector recto 89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000-00005A000000}"/>
                                    </a:ext>
                                  </a:extLst>
                                </xdr:cNvPr>
                                <xdr:cNvCxnSpPr/>
                              </xdr:nvCxnSpPr>
                              <xdr:spPr>
                                <a:xfrm flipV="1">
                                  <a:off x="5095409" y="3142642"/>
                                  <a:ext cx="120566" cy="3321"/>
                                </a:xfrm>
                                <a:prstGeom prst="line">
                                  <a:avLst/>
                                </a:prstGeom>
                                <a:ln>
                                  <a:solidFill>
                                    <a:srgbClr val="FF0000"/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269" name="Conector recto 268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000-00000D010000}"/>
                                    </a:ext>
                                  </a:extLst>
                                </xdr:cNvPr>
                                <xdr:cNvCxnSpPr/>
                              </xdr:nvCxnSpPr>
                              <xdr:spPr>
                                <a:xfrm>
                                  <a:off x="3578870" y="4030873"/>
                                  <a:ext cx="1630305" cy="1290"/>
                                </a:xfrm>
                                <a:prstGeom prst="line">
                                  <a:avLst/>
                                </a:prstGeom>
                                <a:ln>
                                  <a:solidFill>
                                    <a:srgbClr val="FF0000"/>
                                  </a:solidFill>
                                  <a:prstDash val="dash"/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mc:AlternateContent xmlns:mc="http://schemas.openxmlformats.org/markup-compatibility/2006" xmlns:a14="http://schemas.microsoft.com/office/drawing/2010/main">
                              <mc:Choice Requires="a14">
                                <xdr:sp macro="" textlink="">
                                  <xdr:nvSpPr>
                                    <xdr:cNvPr id="270" name="CuadroTexto 269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000-00000E010000}"/>
                                        </a:ext>
                                      </a:extLst>
                                    </xdr:cNvPr>
                                    <xdr:cNvSpPr txBox="1"/>
                                  </xdr:nvSpPr>
                                  <xdr:spPr>
                                    <a:xfrm>
                                      <a:off x="4662514" y="3544795"/>
                                      <a:ext cx="222076" cy="146595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  <xdr:txBody>
                                    <a:bodyPr vertOverflow="clip" horzOverflow="clip" wrap="none" lIns="0" tIns="0" rIns="0" bIns="0" rtlCol="0" anchor="t">
                                      <a:noAutofit/>
                                    </a:bodyPr>
                                    <a:lstStyle/>
                                    <a:p>
                                      <a:pPr/>
                                      <a14:m>
                                        <m:oMathPara xmlns:m="http://schemas.openxmlformats.org/officeDocument/2006/math">
                                          <m:oMathParaPr>
                                            <m:jc m:val="centerGroup"/>
                                          </m:oMathParaPr>
                                          <m:oMath xmlns:m="http://schemas.openxmlformats.org/officeDocument/2006/math">
                                            <m:r>
                                              <a:rPr lang="es-PE" sz="1100" b="0" i="1">
                                                <a:solidFill>
                                                  <a:srgbClr val="FF0000"/>
                                                </a:solidFill>
                                                <a:latin typeface="Cambria Math" panose="02040503050406030204" pitchFamily="18" charset="0"/>
                                              </a:rPr>
                                              <m:t>𝑇</m:t>
                                            </m:r>
                                          </m:oMath>
                                        </m:oMathPara>
                                      </a14:m>
                                      <a:endParaRPr lang="es-PE" sz="1100" b="0">
                                        <a:solidFill>
                                          <a:srgbClr val="FF0000"/>
                                        </a:solidFill>
                                      </a:endParaRPr>
                                    </a:p>
                                  </xdr:txBody>
                                </xdr:sp>
                              </mc:Choice>
                              <mc:Fallback xmlns="">
                                <xdr:sp macro="" textlink="">
                                  <xdr:nvSpPr>
                                    <xdr:cNvPr id="270" name="CuadroTexto 269"/>
                                    <xdr:cNvSpPr txBox="1"/>
                                  </xdr:nvSpPr>
                                  <xdr:spPr>
                                    <a:xfrm>
                                      <a:off x="4662514" y="3544795"/>
                                      <a:ext cx="222076" cy="146595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  <xdr:txBody>
                                    <a:bodyPr vertOverflow="clip" horzOverflow="clip" wrap="none" lIns="0" tIns="0" rIns="0" bIns="0" rtlCol="0" anchor="t">
                                      <a:noAutofit/>
                                    </a:bodyPr>
                                    <a:lstStyle/>
                                    <a:p>
                                      <a:pPr/>
                                      <a:r>
                                        <a:rPr lang="es-PE" sz="1100" b="0" i="0">
                                          <a:solidFill>
                                            <a:srgbClr val="FF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a:t>𝑇</a:t>
                                      </a:r>
                                      <a:endParaRPr lang="es-PE" sz="1100" b="0">
                                        <a:solidFill>
                                          <a:srgbClr val="FF0000"/>
                                        </a:solidFill>
                                      </a:endParaRPr>
                                    </a:p>
                                  </xdr:txBody>
                                </xdr:sp>
                              </mc:Fallback>
                            </mc:AlternateContent>
                          </xdr:grpSp>
                          <xdr:cxnSp macro="">
                            <xdr:nvCxnSpPr>
                              <xdr:cNvPr id="119" name="Conector recto 118">
                                <a:extLst>
                                  <a:ext uri="{FF2B5EF4-FFF2-40B4-BE49-F238E27FC236}">
                                    <a16:creationId xmlns:a16="http://schemas.microsoft.com/office/drawing/2014/main" id="{00000000-0008-0000-0000-000077000000}"/>
                                  </a:ext>
                                </a:extLst>
                              </xdr:cNvPr>
                              <xdr:cNvCxnSpPr/>
                            </xdr:nvCxnSpPr>
                            <xdr:spPr>
                              <a:xfrm flipH="1">
                                <a:off x="5149815" y="3139733"/>
                                <a:ext cx="6799" cy="965922"/>
                              </a:xfrm>
                              <a:prstGeom prst="line">
                                <a:avLst/>
                              </a:prstGeom>
                              <a:ln>
                                <a:solidFill>
                                  <a:srgbClr val="FF0000"/>
                                </a:solidFill>
                                <a:prstDash val="dash"/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mc:AlternateContent xmlns:mc="http://schemas.openxmlformats.org/markup-compatibility/2006" xmlns:a14="http://schemas.microsoft.com/office/drawing/2010/main">
                            <mc:Choice Requires="a14">
                              <xdr:sp macro="" textlink="">
                                <xdr:nvSpPr>
                                  <xdr:cNvPr id="271" name="CuadroTexto 270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000-00000F010000}"/>
                                      </a:ext>
                                    </a:extLst>
                                  </xdr:cNvPr>
                                  <xdr:cNvSpPr txBox="1"/>
                                </xdr:nvSpPr>
                                <xdr:spPr>
                                  <a:xfrm>
                                    <a:off x="5216410" y="3865494"/>
                                    <a:ext cx="174011" cy="329959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ctr">
                                    <a:noAutofit/>
                                  </a:bodyPr>
                                  <a:lstStyle/>
                                  <a:p>
                                    <a:pPr/>
                                    <a14:m>
                                      <m:oMathPara xmlns:m="http://schemas.openxmlformats.org/officeDocument/2006/math">
                                        <m:oMathParaPr>
                                          <m:jc m:val="center"/>
                                        </m:oMathParaPr>
                                        <m:oMath xmlns:m="http://schemas.openxmlformats.org/officeDocument/2006/math">
                                          <m:r>
                                            <a:rPr lang="es-PE" sz="900" b="0" i="1">
                                              <a:solidFill>
                                                <a:srgbClr val="FF000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𝐴𝑇</m:t>
                                          </m:r>
                                        </m:oMath>
                                      </m:oMathPara>
                                    </a14:m>
                                    <a:endParaRPr lang="es-PE" sz="900" b="0">
                                      <a:solidFill>
                                        <a:srgbClr val="FF0000"/>
                                      </a:solidFill>
                                    </a:endParaRPr>
                                  </a:p>
                                </xdr:txBody>
                              </xdr:sp>
                            </mc:Choice>
                            <mc:Fallback xmlns="">
                              <xdr:sp macro="" textlink="">
                                <xdr:nvSpPr>
                                  <xdr:cNvPr id="271" name="CuadroTexto 270"/>
                                  <xdr:cNvSpPr txBox="1"/>
                                </xdr:nvSpPr>
                                <xdr:spPr>
                                  <a:xfrm>
                                    <a:off x="5216410" y="3865494"/>
                                    <a:ext cx="174011" cy="329959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ctr">
                                    <a:noAutofit/>
                                  </a:bodyPr>
                                  <a:lstStyle/>
                                  <a:p>
                                    <a:pPr/>
                                    <a:r>
                                      <a:rPr lang="es-PE" sz="900" b="0" i="0">
                                        <a:solidFill>
                                          <a:srgbClr val="FF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a:t>𝐴𝑇</a:t>
                                    </a:r>
                                    <a:endParaRPr lang="es-PE" sz="900" b="0">
                                      <a:solidFill>
                                        <a:srgbClr val="FF0000"/>
                                      </a:solidFill>
                                    </a:endParaRPr>
                                  </a:p>
                                </xdr:txBody>
                              </xdr:sp>
                            </mc:Fallback>
                          </mc:AlternateContent>
                        </xdr:grpSp>
                        <mc:AlternateContent xmlns:mc="http://schemas.openxmlformats.org/markup-compatibility/2006" xmlns:a14="http://schemas.microsoft.com/office/drawing/2010/main">
                          <mc:Choice Requires="a14">
                            <xdr:sp macro="" textlink="">
                              <xdr:nvSpPr>
                                <xdr:cNvPr id="273" name="CuadroTexto 272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000-000011010000}"/>
                                    </a:ext>
                                  </a:extLst>
                                </xdr:cNvPr>
                                <xdr:cNvSpPr txBox="1"/>
                              </xdr:nvSpPr>
                              <xdr:spPr>
                                <a:xfrm>
                                  <a:off x="2396703" y="5087005"/>
                                  <a:ext cx="2372333" cy="200028"/>
                                </a:xfrm>
                                <a:prstGeom prst="rect">
                                  <a:avLst/>
                                </a:prstGeom>
                                <a:noFill/>
                              </xdr:spPr>
                              <xdr:style>
                                <a:lnRef idx="0">
                                  <a:scrgbClr r="0" g="0" b="0"/>
                                </a:lnRef>
                                <a:fillRef idx="0">
                                  <a:scrgbClr r="0" g="0" b="0"/>
                                </a:fillRef>
                                <a:effectRef idx="0">
                                  <a:scrgbClr r="0" g="0" b="0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  <xdr:txBody>
                                <a:bodyPr vertOverflow="clip" horzOverflow="clip" wrap="none" lIns="0" tIns="0" rIns="0" bIns="0" rtlCol="0" anchor="ctr">
                                  <a:noAutofit/>
                                </a:bodyPr>
                                <a:lstStyle/>
                                <a:p>
                                  <a:pPr/>
                                  <a14:m>
                                    <m:oMathPara xmlns:m="http://schemas.openxmlformats.org/officeDocument/2006/math">
                                      <m:oMathParaPr>
                                        <m:jc m:val="center"/>
                                      </m:oMathParaPr>
                                      <m:oMath xmlns:m="http://schemas.openxmlformats.org/officeDocument/2006/math">
                                        <m:r>
                                          <a:rPr lang="es-PE" sz="1100" b="0" i="1" u="sng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𝐸𝐿𝐸𝑉𝐴𝐶𝐼𝑂𝑁</m:t>
                                        </m:r>
                                        <m:r>
                                          <a:rPr lang="es-PE" sz="1100" b="0" i="1" u="sng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PE" sz="1100" b="0" i="1" u="sng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𝑃𝑂𝑅</m:t>
                                        </m:r>
                                        <m:r>
                                          <a:rPr lang="es-PE" sz="1100" b="0" i="1" u="sng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PE" sz="1100" b="0" i="1" u="sng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𝑇𝑅𝐴𝑀𝑂</m:t>
                                        </m:r>
                                        <m:r>
                                          <a:rPr lang="es-PE" sz="1100" b="0" i="1" u="sng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PE" sz="1100" b="0" i="1" u="sng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𝑃𝑅𝐼𝑁𝐶𝐼𝑃𝐴𝐿</m:t>
                                        </m:r>
                                      </m:oMath>
                                    </m:oMathPara>
                                  </a14:m>
                                  <a:endParaRPr lang="es-PE" sz="1100" b="0" u="sng">
                                    <a:solidFill>
                                      <a:srgbClr val="002060"/>
                                    </a:solidFill>
                                  </a:endParaRPr>
                                </a:p>
                              </xdr:txBody>
                            </xdr:sp>
                          </mc:Choice>
                          <mc:Fallback xmlns="">
                            <xdr:sp macro="" textlink="">
                              <xdr:nvSpPr>
                                <xdr:cNvPr id="273" name="CuadroTexto 272"/>
                                <xdr:cNvSpPr txBox="1"/>
                              </xdr:nvSpPr>
                              <xdr:spPr>
                                <a:xfrm>
                                  <a:off x="2396703" y="5087005"/>
                                  <a:ext cx="2372333" cy="200028"/>
                                </a:xfrm>
                                <a:prstGeom prst="rect">
                                  <a:avLst/>
                                </a:prstGeom>
                                <a:noFill/>
                              </xdr:spPr>
                              <xdr:style>
                                <a:lnRef idx="0">
                                  <a:scrgbClr r="0" g="0" b="0"/>
                                </a:lnRef>
                                <a:fillRef idx="0">
                                  <a:scrgbClr r="0" g="0" b="0"/>
                                </a:fillRef>
                                <a:effectRef idx="0">
                                  <a:scrgbClr r="0" g="0" b="0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  <xdr:txBody>
                                <a:bodyPr vertOverflow="clip" horzOverflow="clip" wrap="none" lIns="0" tIns="0" rIns="0" bIns="0" rtlCol="0" anchor="ctr">
                                  <a:noAutofit/>
                                </a:bodyPr>
                                <a:lstStyle/>
                                <a:p>
                                  <a:pPr/>
                                  <a:r>
                                    <a:rPr lang="es-PE" sz="1100" b="0" i="0" u="sng">
                                      <a:solidFill>
                                        <a:srgbClr val="002060"/>
                                      </a:solidFill>
                                      <a:latin typeface="Cambria Math" panose="02040503050406030204" pitchFamily="18" charset="0"/>
                                    </a:rPr>
                                    <a:t>𝐸𝐿𝐸𝑉𝐴𝐶𝐼𝑂𝑁 𝑃𝑂𝑅 𝑇𝑅𝐴𝑀𝑂 𝑃𝑅𝐼𝑁𝐶𝐼𝑃𝐴𝐿</a:t>
                                  </a:r>
                                  <a:endParaRPr lang="es-PE" sz="1100" b="0" u="sng">
                                    <a:solidFill>
                                      <a:srgbClr val="002060"/>
                                    </a:solidFill>
                                  </a:endParaRPr>
                                </a:p>
                              </xdr:txBody>
                            </xdr:sp>
                          </mc:Fallback>
                        </mc:AlternateContent>
                      </xdr:grpSp>
                      <xdr:grpSp>
                        <xdr:nvGrpSpPr>
                          <xdr:cNvPr id="135" name="Grupo 134">
                            <a:extLst>
                              <a:ext uri="{FF2B5EF4-FFF2-40B4-BE49-F238E27FC236}">
                                <a16:creationId xmlns:a16="http://schemas.microsoft.com/office/drawing/2014/main" id="{00000000-0008-0000-0000-00008700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1609725" y="4024919"/>
                            <a:ext cx="790575" cy="161924"/>
                            <a:chOff x="1609725" y="4024919"/>
                            <a:chExt cx="790575" cy="161924"/>
                          </a:xfrm>
                        </xdr:grpSpPr>
                        <xdr:cxnSp macro="">
                          <xdr:nvCxnSpPr>
                            <xdr:cNvPr id="124" name="Conector recto 123">
                              <a:extLst>
                                <a:ext uri="{FF2B5EF4-FFF2-40B4-BE49-F238E27FC236}">
                                  <a16:creationId xmlns:a16="http://schemas.microsoft.com/office/drawing/2014/main" id="{00000000-0008-0000-0000-00007C00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>
                              <a:off x="1609725" y="4101119"/>
                              <a:ext cx="790575" cy="0"/>
                            </a:xfrm>
                            <a:prstGeom prst="line">
                              <a:avLst/>
                            </a:prstGeom>
                            <a:ln w="19050"/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74" name="Conector recto 273">
                              <a:extLst>
                                <a:ext uri="{FF2B5EF4-FFF2-40B4-BE49-F238E27FC236}">
                                  <a16:creationId xmlns:a16="http://schemas.microsoft.com/office/drawing/2014/main" id="{00000000-0008-0000-0000-00001201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flipV="1">
                              <a:off x="2238375" y="4110643"/>
                              <a:ext cx="152400" cy="76200"/>
                            </a:xfrm>
                            <a:prstGeom prst="line">
                              <a:avLst/>
                            </a:prstGeom>
                            <a:ln w="19050"/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75" name="Conector recto 274">
                              <a:extLst>
                                <a:ext uri="{FF2B5EF4-FFF2-40B4-BE49-F238E27FC236}">
                                  <a16:creationId xmlns:a16="http://schemas.microsoft.com/office/drawing/2014/main" id="{00000000-0008-0000-0000-00001301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flipV="1">
                              <a:off x="1619250" y="4024919"/>
                              <a:ext cx="152400" cy="76200"/>
                            </a:xfrm>
                            <a:prstGeom prst="line">
                              <a:avLst/>
                            </a:prstGeom>
                            <a:ln w="19050"/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grpSp>
                        <xdr:nvGrpSpPr>
                          <xdr:cNvPr id="276" name="Grupo 275">
                            <a:extLst>
                              <a:ext uri="{FF2B5EF4-FFF2-40B4-BE49-F238E27FC236}">
                                <a16:creationId xmlns:a16="http://schemas.microsoft.com/office/drawing/2014/main" id="{00000000-0008-0000-0000-00001401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4772025" y="4024918"/>
                            <a:ext cx="790575" cy="161925"/>
                            <a:chOff x="1609725" y="4024918"/>
                            <a:chExt cx="790575" cy="161925"/>
                          </a:xfrm>
                        </xdr:grpSpPr>
                        <xdr:cxnSp macro="">
                          <xdr:nvCxnSpPr>
                            <xdr:cNvPr id="277" name="Conector recto 276">
                              <a:extLst>
                                <a:ext uri="{FF2B5EF4-FFF2-40B4-BE49-F238E27FC236}">
                                  <a16:creationId xmlns:a16="http://schemas.microsoft.com/office/drawing/2014/main" id="{00000000-0008-0000-0000-00001501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>
                              <a:off x="1609725" y="4101118"/>
                              <a:ext cx="790575" cy="0"/>
                            </a:xfrm>
                            <a:prstGeom prst="line">
                              <a:avLst/>
                            </a:prstGeom>
                            <a:ln w="19050"/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78" name="Conector recto 277">
                              <a:extLst>
                                <a:ext uri="{FF2B5EF4-FFF2-40B4-BE49-F238E27FC236}">
                                  <a16:creationId xmlns:a16="http://schemas.microsoft.com/office/drawing/2014/main" id="{00000000-0008-0000-0000-00001601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flipV="1">
                              <a:off x="2238375" y="4110643"/>
                              <a:ext cx="152400" cy="76200"/>
                            </a:xfrm>
                            <a:prstGeom prst="line">
                              <a:avLst/>
                            </a:prstGeom>
                            <a:ln w="19050"/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79" name="Conector recto 278">
                              <a:extLst>
                                <a:ext uri="{FF2B5EF4-FFF2-40B4-BE49-F238E27FC236}">
                                  <a16:creationId xmlns:a16="http://schemas.microsoft.com/office/drawing/2014/main" id="{00000000-0008-0000-0000-00001701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flipV="1">
                              <a:off x="1619250" y="4024918"/>
                              <a:ext cx="152400" cy="76200"/>
                            </a:xfrm>
                            <a:prstGeom prst="line">
                              <a:avLst/>
                            </a:prstGeom>
                            <a:ln w="19050"/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grpSp>
                        <xdr:nvGrpSpPr>
                          <xdr:cNvPr id="280" name="Grupo 279">
                            <a:extLst>
                              <a:ext uri="{FF2B5EF4-FFF2-40B4-BE49-F238E27FC236}">
                                <a16:creationId xmlns:a16="http://schemas.microsoft.com/office/drawing/2014/main" id="{00000000-0008-0000-0000-00001801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3200400" y="4015393"/>
                            <a:ext cx="790575" cy="161925"/>
                            <a:chOff x="1609725" y="4024918"/>
                            <a:chExt cx="790575" cy="161925"/>
                          </a:xfrm>
                        </xdr:grpSpPr>
                        <xdr:cxnSp macro="">
                          <xdr:nvCxnSpPr>
                            <xdr:cNvPr id="281" name="Conector recto 280">
                              <a:extLst>
                                <a:ext uri="{FF2B5EF4-FFF2-40B4-BE49-F238E27FC236}">
                                  <a16:creationId xmlns:a16="http://schemas.microsoft.com/office/drawing/2014/main" id="{00000000-0008-0000-0000-00001901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>
                              <a:off x="1609725" y="4101118"/>
                              <a:ext cx="790575" cy="0"/>
                            </a:xfrm>
                            <a:prstGeom prst="line">
                              <a:avLst/>
                            </a:prstGeom>
                            <a:ln w="19050"/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82" name="Conector recto 281">
                              <a:extLst>
                                <a:ext uri="{FF2B5EF4-FFF2-40B4-BE49-F238E27FC236}">
                                  <a16:creationId xmlns:a16="http://schemas.microsoft.com/office/drawing/2014/main" id="{00000000-0008-0000-0000-00001A01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flipV="1">
                              <a:off x="2238375" y="4110643"/>
                              <a:ext cx="152400" cy="76200"/>
                            </a:xfrm>
                            <a:prstGeom prst="line">
                              <a:avLst/>
                            </a:prstGeom>
                            <a:ln w="19050"/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83" name="Conector recto 282">
                              <a:extLst>
                                <a:ext uri="{FF2B5EF4-FFF2-40B4-BE49-F238E27FC236}">
                                  <a16:creationId xmlns:a16="http://schemas.microsoft.com/office/drawing/2014/main" id="{00000000-0008-0000-0000-00001B01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flipV="1">
                              <a:off x="1619250" y="4024918"/>
                              <a:ext cx="152400" cy="76200"/>
                            </a:xfrm>
                            <a:prstGeom prst="line">
                              <a:avLst/>
                            </a:prstGeom>
                            <a:ln w="19050"/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</xdr:grpSp>
                    <xdr:sp macro="" textlink="">
                      <xdr:nvSpPr>
                        <xdr:cNvPr id="490" name="Rectángulo 489">
                          <a:extLst>
                            <a:ext uri="{FF2B5EF4-FFF2-40B4-BE49-F238E27FC236}">
                              <a16:creationId xmlns:a16="http://schemas.microsoft.com/office/drawing/2014/main" id="{00000000-0008-0000-0000-0000EA01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1224643" y="3780062"/>
                          <a:ext cx="185474" cy="291990"/>
                        </a:xfrm>
                        <a:prstGeom prst="rect">
                          <a:avLst/>
                        </a:prstGeom>
                        <a:solidFill>
                          <a:schemeClr val="accent3"/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marL="0" indent="0" algn="l"/>
                          <a:endParaRPr lang="es-PE" sz="11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endParaRPr>
                        </a:p>
                      </xdr:txBody>
                    </xdr:sp>
                    <xdr:sp macro="" textlink="">
                      <xdr:nvSpPr>
                        <xdr:cNvPr id="491" name="Rectángulo 490">
                          <a:extLst>
                            <a:ext uri="{FF2B5EF4-FFF2-40B4-BE49-F238E27FC236}">
                              <a16:creationId xmlns:a16="http://schemas.microsoft.com/office/drawing/2014/main" id="{00000000-0008-0000-0000-0000EB01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2642128" y="3780062"/>
                          <a:ext cx="184113" cy="291990"/>
                        </a:xfrm>
                        <a:prstGeom prst="rect">
                          <a:avLst/>
                        </a:prstGeom>
                        <a:solidFill>
                          <a:schemeClr val="accent3"/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marL="0" indent="0" algn="l"/>
                          <a:endParaRPr lang="es-PE" sz="11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endParaRPr>
                        </a:p>
                      </xdr:txBody>
                    </xdr:sp>
                    <xdr:sp macro="" textlink="">
                      <xdr:nvSpPr>
                        <xdr:cNvPr id="492" name="Rectángulo 491">
                          <a:extLst>
                            <a:ext uri="{FF2B5EF4-FFF2-40B4-BE49-F238E27FC236}">
                              <a16:creationId xmlns:a16="http://schemas.microsoft.com/office/drawing/2014/main" id="{00000000-0008-0000-0000-0000EC01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376667" y="3780062"/>
                          <a:ext cx="184113" cy="291990"/>
                        </a:xfrm>
                        <a:prstGeom prst="rect">
                          <a:avLst/>
                        </a:prstGeom>
                        <a:solidFill>
                          <a:schemeClr val="accent3"/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marL="0" indent="0" algn="l"/>
                          <a:endParaRPr lang="es-PE" sz="11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endParaRPr>
                        </a:p>
                      </xdr:txBody>
                    </xdr:sp>
                    <xdr:sp macro="" textlink="">
                      <xdr:nvSpPr>
                        <xdr:cNvPr id="493" name="Rectángulo 492">
                          <a:extLst>
                            <a:ext uri="{FF2B5EF4-FFF2-40B4-BE49-F238E27FC236}">
                              <a16:creationId xmlns:a16="http://schemas.microsoft.com/office/drawing/2014/main" id="{00000000-0008-0000-0000-0000ED01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5742979" y="3780062"/>
                          <a:ext cx="184113" cy="291990"/>
                        </a:xfrm>
                        <a:prstGeom prst="rect">
                          <a:avLst/>
                        </a:prstGeom>
                        <a:solidFill>
                          <a:schemeClr val="accent3"/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marL="0" indent="0" algn="l"/>
                          <a:endParaRPr lang="es-PE" sz="11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endParaRPr>
                        </a:p>
                      </xdr:txBody>
                    </xdr:sp>
                    <mc:AlternateContent xmlns:mc="http://schemas.openxmlformats.org/markup-compatibility/2006" xmlns:a14="http://schemas.microsoft.com/office/drawing/2010/main">
                      <mc:Choice Requires="a14">
                        <xdr:sp macro="" textlink="">
                          <xdr:nvSpPr>
                            <xdr:cNvPr id="497" name="CuadroTexto 496">
                              <a:extLst>
                                <a:ext uri="{FF2B5EF4-FFF2-40B4-BE49-F238E27FC236}">
                                  <a16:creationId xmlns:a16="http://schemas.microsoft.com/office/drawing/2014/main" id="{00000000-0008-0000-0000-0000F1010000}"/>
                                </a:ext>
                              </a:extLst>
                            </xdr:cNvPr>
                            <xdr:cNvSpPr txBox="1"/>
                          </xdr:nvSpPr>
                          <xdr:spPr>
                            <a:xfrm>
                              <a:off x="1706164" y="3850713"/>
                              <a:ext cx="677636" cy="187321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noAutofit/>
                            </a:bodyPr>
                            <a:lstStyle/>
                            <a:p>
                              <a:pPr/>
                              <a14:m>
                                <m:oMathPara xmlns:m="http://schemas.openxmlformats.org/officeDocument/2006/math">
                                  <m:oMathParaPr>
                                    <m:jc m:val="centerGroup"/>
                                  </m:oMathParaPr>
                                  <m:oMath xmlns:m="http://schemas.openxmlformats.org/officeDocument/2006/math">
                                    <m:r>
                                      <a:rPr lang="es-PE" sz="1100" b="0" i="1">
                                        <a:solidFill>
                                          <a:srgbClr val="00206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𝑉𝑆</m:t>
                                    </m:r>
                                  </m:oMath>
                                </m:oMathPara>
                              </a14:m>
                              <a:endParaRPr lang="es-PE" sz="1100" b="0">
                                <a:solidFill>
                                  <a:srgbClr val="002060"/>
                                </a:solidFill>
                              </a:endParaRPr>
                            </a:p>
                          </xdr:txBody>
                        </xdr:sp>
                      </mc:Choice>
                      <mc:Fallback xmlns="">
                        <xdr:sp macro="" textlink="">
                          <xdr:nvSpPr>
                            <xdr:cNvPr id="497" name="CuadroTexto 496"/>
                            <xdr:cNvSpPr txBox="1"/>
                          </xdr:nvSpPr>
                          <xdr:spPr>
                            <a:xfrm>
                              <a:off x="1706164" y="3850713"/>
                              <a:ext cx="677636" cy="187321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noAutofit/>
                            </a:bodyPr>
                            <a:lstStyle/>
                            <a:p>
                              <a:pPr/>
                              <a:r>
                                <a:rPr lang="es-PE" sz="1100" b="0" i="0">
                                  <a:solidFill>
                                    <a:srgbClr val="002060"/>
                                  </a:solidFill>
                                  <a:latin typeface="Cambria Math" panose="02040503050406030204" pitchFamily="18" charset="0"/>
                                </a:rPr>
                                <a:t>𝑉𝑆</a:t>
                              </a:r>
                              <a:endParaRPr lang="es-PE" sz="1100" b="0">
                                <a:solidFill>
                                  <a:srgbClr val="002060"/>
                                </a:solidFill>
                              </a:endParaRPr>
                            </a:p>
                          </xdr:txBody>
                        </xdr:sp>
                      </mc:Fallback>
                    </mc:AlternateContent>
                    <mc:AlternateContent xmlns:mc="http://schemas.openxmlformats.org/markup-compatibility/2006" xmlns:a14="http://schemas.microsoft.com/office/drawing/2010/main">
                      <mc:Choice Requires="a14">
                        <xdr:sp macro="" textlink="">
                          <xdr:nvSpPr>
                            <xdr:cNvPr id="498" name="CuadroTexto 497">
                              <a:extLst>
                                <a:ext uri="{FF2B5EF4-FFF2-40B4-BE49-F238E27FC236}">
                                  <a16:creationId xmlns:a16="http://schemas.microsoft.com/office/drawing/2014/main" id="{00000000-0008-0000-0000-0000F2010000}"/>
                                </a:ext>
                              </a:extLst>
                            </xdr:cNvPr>
                            <xdr:cNvSpPr txBox="1"/>
                          </xdr:nvSpPr>
                          <xdr:spPr>
                            <a:xfrm>
                              <a:off x="3279150" y="3850713"/>
                              <a:ext cx="676275" cy="187321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noAutofit/>
                            </a:bodyPr>
                            <a:lstStyle/>
                            <a:p>
                              <a:pPr/>
                              <a14:m>
                                <m:oMathPara xmlns:m="http://schemas.openxmlformats.org/officeDocument/2006/math">
                                  <m:oMathParaPr>
                                    <m:jc m:val="centerGroup"/>
                                  </m:oMathParaPr>
                                  <m:oMath xmlns:m="http://schemas.openxmlformats.org/officeDocument/2006/math">
                                    <m:r>
                                      <a:rPr lang="es-PE" sz="1100" b="0" i="1">
                                        <a:solidFill>
                                          <a:srgbClr val="00206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𝑉𝑆</m:t>
                                    </m:r>
                                  </m:oMath>
                                </m:oMathPara>
                              </a14:m>
                              <a:endParaRPr lang="es-PE" sz="1100" b="0">
                                <a:solidFill>
                                  <a:srgbClr val="002060"/>
                                </a:solidFill>
                              </a:endParaRPr>
                            </a:p>
                          </xdr:txBody>
                        </xdr:sp>
                      </mc:Choice>
                      <mc:Fallback xmlns="">
                        <xdr:sp macro="" textlink="">
                          <xdr:nvSpPr>
                            <xdr:cNvPr id="498" name="CuadroTexto 497"/>
                            <xdr:cNvSpPr txBox="1"/>
                          </xdr:nvSpPr>
                          <xdr:spPr>
                            <a:xfrm>
                              <a:off x="3279150" y="3850713"/>
                              <a:ext cx="676275" cy="187321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noAutofit/>
                            </a:bodyPr>
                            <a:lstStyle/>
                            <a:p>
                              <a:pPr/>
                              <a:r>
                                <a:rPr lang="es-PE" sz="1100" b="0" i="0">
                                  <a:solidFill>
                                    <a:srgbClr val="002060"/>
                                  </a:solidFill>
                                  <a:latin typeface="Cambria Math" panose="02040503050406030204" pitchFamily="18" charset="0"/>
                                </a:rPr>
                                <a:t>𝑉𝑆</a:t>
                              </a:r>
                              <a:endParaRPr lang="es-PE" sz="1100" b="0">
                                <a:solidFill>
                                  <a:srgbClr val="002060"/>
                                </a:solidFill>
                              </a:endParaRPr>
                            </a:p>
                          </xdr:txBody>
                        </xdr:sp>
                      </mc:Fallback>
                    </mc:AlternateContent>
                    <mc:AlternateContent xmlns:mc="http://schemas.openxmlformats.org/markup-compatibility/2006" xmlns:a14="http://schemas.microsoft.com/office/drawing/2010/main">
                      <mc:Choice Requires="a14">
                        <xdr:sp macro="" textlink="">
                          <xdr:nvSpPr>
                            <xdr:cNvPr id="499" name="CuadroTexto 498">
                              <a:extLst>
                                <a:ext uri="{FF2B5EF4-FFF2-40B4-BE49-F238E27FC236}">
                                  <a16:creationId xmlns:a16="http://schemas.microsoft.com/office/drawing/2014/main" id="{00000000-0008-0000-0000-0000F3010000}"/>
                                </a:ext>
                              </a:extLst>
                            </xdr:cNvPr>
                            <xdr:cNvSpPr txBox="1"/>
                          </xdr:nvSpPr>
                          <xdr:spPr>
                            <a:xfrm>
                              <a:off x="4841250" y="3840382"/>
                              <a:ext cx="676275" cy="185961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noAutofit/>
                            </a:bodyPr>
                            <a:lstStyle/>
                            <a:p>
                              <a:pPr/>
                              <a14:m>
                                <m:oMathPara xmlns:m="http://schemas.openxmlformats.org/officeDocument/2006/math">
                                  <m:oMathParaPr>
                                    <m:jc m:val="centerGroup"/>
                                  </m:oMathParaPr>
                                  <m:oMath xmlns:m="http://schemas.openxmlformats.org/officeDocument/2006/math">
                                    <m:r>
                                      <a:rPr lang="es-PE" sz="1100" b="0" i="1">
                                        <a:solidFill>
                                          <a:srgbClr val="00206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𝑉𝑆</m:t>
                                    </m:r>
                                  </m:oMath>
                                </m:oMathPara>
                              </a14:m>
                              <a:endParaRPr lang="es-PE" sz="1100" b="0">
                                <a:solidFill>
                                  <a:srgbClr val="002060"/>
                                </a:solidFill>
                              </a:endParaRPr>
                            </a:p>
                          </xdr:txBody>
                        </xdr:sp>
                      </mc:Choice>
                      <mc:Fallback xmlns="">
                        <xdr:sp macro="" textlink="">
                          <xdr:nvSpPr>
                            <xdr:cNvPr id="499" name="CuadroTexto 498"/>
                            <xdr:cNvSpPr txBox="1"/>
                          </xdr:nvSpPr>
                          <xdr:spPr>
                            <a:xfrm>
                              <a:off x="4841250" y="3840382"/>
                              <a:ext cx="676275" cy="185961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noAutofit/>
                            </a:bodyPr>
                            <a:lstStyle/>
                            <a:p>
                              <a:pPr/>
                              <a:r>
                                <a:rPr lang="es-PE" sz="1100" b="0" i="0">
                                  <a:solidFill>
                                    <a:srgbClr val="002060"/>
                                  </a:solidFill>
                                  <a:latin typeface="Cambria Math" panose="02040503050406030204" pitchFamily="18" charset="0"/>
                                </a:rPr>
                                <a:t>𝑉𝑆</a:t>
                              </a:r>
                              <a:endParaRPr lang="es-PE" sz="1100" b="0">
                                <a:solidFill>
                                  <a:srgbClr val="002060"/>
                                </a:solidFill>
                              </a:endParaRPr>
                            </a:p>
                          </xdr:txBody>
                        </xdr:sp>
                      </mc:Fallback>
                    </mc:AlternateContent>
                  </xdr:grpSp>
                  <xdr:cxnSp macro="">
                    <xdr:nvCxnSpPr>
                      <xdr:cNvPr id="500" name="Conector recto 499">
                        <a:extLst>
                          <a:ext uri="{FF2B5EF4-FFF2-40B4-BE49-F238E27FC236}">
                            <a16:creationId xmlns:a16="http://schemas.microsoft.com/office/drawing/2014/main" id="{00000000-0008-0000-0000-0000F4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1602921" y="3344335"/>
                        <a:ext cx="790917" cy="0"/>
                      </a:xfrm>
                      <a:prstGeom prst="line">
                        <a:avLst/>
                      </a:prstGeom>
                      <a:ln w="19050"/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01" name="Conector recto 500">
                        <a:extLst>
                          <a:ext uri="{FF2B5EF4-FFF2-40B4-BE49-F238E27FC236}">
                            <a16:creationId xmlns:a16="http://schemas.microsoft.com/office/drawing/2014/main" id="{00000000-0008-0000-0000-0000F501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2231843" y="3354733"/>
                        <a:ext cx="152466" cy="83192"/>
                      </a:xfrm>
                      <a:prstGeom prst="line">
                        <a:avLst/>
                      </a:prstGeom>
                      <a:ln w="19050"/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03" name="Conector recto 502">
                        <a:extLst>
                          <a:ext uri="{FF2B5EF4-FFF2-40B4-BE49-F238E27FC236}">
                            <a16:creationId xmlns:a16="http://schemas.microsoft.com/office/drawing/2014/main" id="{00000000-0008-0000-0000-0000F701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1612450" y="3261143"/>
                        <a:ext cx="152466" cy="83192"/>
                      </a:xfrm>
                      <a:prstGeom prst="line">
                        <a:avLst/>
                      </a:prstGeom>
                      <a:ln w="19050"/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04" name="Conector recto 503">
                        <a:extLst>
                          <a:ext uri="{FF2B5EF4-FFF2-40B4-BE49-F238E27FC236}">
                            <a16:creationId xmlns:a16="http://schemas.microsoft.com/office/drawing/2014/main" id="{00000000-0008-0000-0000-0000F8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4766590" y="3344334"/>
                        <a:ext cx="790917" cy="0"/>
                      </a:xfrm>
                      <a:prstGeom prst="line">
                        <a:avLst/>
                      </a:prstGeom>
                      <a:ln w="19050"/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05" name="Conector recto 504">
                        <a:extLst>
                          <a:ext uri="{FF2B5EF4-FFF2-40B4-BE49-F238E27FC236}">
                            <a16:creationId xmlns:a16="http://schemas.microsoft.com/office/drawing/2014/main" id="{00000000-0008-0000-0000-0000F901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5395512" y="3354733"/>
                        <a:ext cx="152466" cy="83192"/>
                      </a:xfrm>
                      <a:prstGeom prst="line">
                        <a:avLst/>
                      </a:prstGeom>
                      <a:ln w="19050"/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06" name="Conector recto 505">
                        <a:extLst>
                          <a:ext uri="{FF2B5EF4-FFF2-40B4-BE49-F238E27FC236}">
                            <a16:creationId xmlns:a16="http://schemas.microsoft.com/office/drawing/2014/main" id="{00000000-0008-0000-0000-0000FA01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4776119" y="3261142"/>
                        <a:ext cx="152466" cy="83192"/>
                      </a:xfrm>
                      <a:prstGeom prst="line">
                        <a:avLst/>
                      </a:prstGeom>
                      <a:ln w="19050"/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07" name="Conector recto 506">
                        <a:extLst>
                          <a:ext uri="{FF2B5EF4-FFF2-40B4-BE49-F238E27FC236}">
                            <a16:creationId xmlns:a16="http://schemas.microsoft.com/office/drawing/2014/main" id="{00000000-0008-0000-0000-0000FB01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3194284" y="3333935"/>
                        <a:ext cx="790917" cy="0"/>
                      </a:xfrm>
                      <a:prstGeom prst="line">
                        <a:avLst/>
                      </a:prstGeom>
                      <a:ln w="19050"/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08" name="Conector recto 507">
                        <a:extLst>
                          <a:ext uri="{FF2B5EF4-FFF2-40B4-BE49-F238E27FC236}">
                            <a16:creationId xmlns:a16="http://schemas.microsoft.com/office/drawing/2014/main" id="{00000000-0008-0000-0000-0000FC01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3823206" y="3344334"/>
                        <a:ext cx="152466" cy="83192"/>
                      </a:xfrm>
                      <a:prstGeom prst="line">
                        <a:avLst/>
                      </a:prstGeom>
                      <a:ln w="19050"/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509" name="Conector recto 508">
                        <a:extLst>
                          <a:ext uri="{FF2B5EF4-FFF2-40B4-BE49-F238E27FC236}">
                            <a16:creationId xmlns:a16="http://schemas.microsoft.com/office/drawing/2014/main" id="{00000000-0008-0000-0000-0000FD01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3203813" y="3250743"/>
                        <a:ext cx="152466" cy="83192"/>
                      </a:xfrm>
                      <a:prstGeom prst="line">
                        <a:avLst/>
                      </a:prstGeom>
                      <a:ln w="19050"/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sp macro="" textlink="">
                  <xdr:nvSpPr>
                    <xdr:cNvPr id="565" name="Conector 564">
                      <a:extLst>
                        <a:ext uri="{FF2B5EF4-FFF2-40B4-BE49-F238E27FC236}">
                          <a16:creationId xmlns:a16="http://schemas.microsoft.com/office/drawing/2014/main" id="{00000000-0008-0000-0000-000035020000}"/>
                        </a:ext>
                      </a:extLst>
                    </xdr:cNvPr>
                    <xdr:cNvSpPr/>
                  </xdr:nvSpPr>
                  <xdr:spPr>
                    <a:xfrm>
                      <a:off x="861331" y="3822243"/>
                      <a:ext cx="219170" cy="228778"/>
                    </a:xfrm>
                    <a:prstGeom prst="flowChartConnector">
                      <a:avLst/>
                    </a:prstGeom>
                    <a:solidFill>
                      <a:schemeClr val="bg2"/>
                    </a:solidFill>
                    <a:ln w="19050"/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es-PE" sz="1100" b="1">
                          <a:solidFill>
                            <a:srgbClr val="C00000"/>
                          </a:solidFill>
                        </a:rPr>
                        <a:t>2</a:t>
                      </a:r>
                    </a:p>
                  </xdr:txBody>
                </xdr:sp>
                <xdr:cxnSp macro="">
                  <xdr:nvCxnSpPr>
                    <xdr:cNvPr id="566" name="Conector recto 565">
                      <a:extLst>
                        <a:ext uri="{FF2B5EF4-FFF2-40B4-BE49-F238E27FC236}">
                          <a16:creationId xmlns:a16="http://schemas.microsoft.com/office/drawing/2014/main" id="{00000000-0008-0000-0000-00003602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1085267" y="3936632"/>
                      <a:ext cx="128642" cy="1"/>
                    </a:xfrm>
                    <a:prstGeom prst="line">
                      <a:avLst/>
                    </a:prstGeom>
                    <a:ln w="19050">
                      <a:solidFill>
                        <a:schemeClr val="accent1">
                          <a:lumMod val="75000"/>
                        </a:schemeClr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grpSp>
                <xdr:nvGrpSpPr>
                  <xdr:cNvPr id="11" name="Grupo 10">
                    <a:extLst>
                      <a:ext uri="{FF2B5EF4-FFF2-40B4-BE49-F238E27FC236}">
                        <a16:creationId xmlns:a16="http://schemas.microsoft.com/office/drawing/2014/main" id="{00000000-0008-0000-0000-00000B000000}"/>
                      </a:ext>
                    </a:extLst>
                  </xdr:cNvPr>
                  <xdr:cNvGrpSpPr/>
                </xdr:nvGrpSpPr>
                <xdr:grpSpPr>
                  <a:xfrm>
                    <a:off x="4571999" y="3747404"/>
                    <a:ext cx="166009" cy="353566"/>
                    <a:chOff x="4571999" y="3747404"/>
                    <a:chExt cx="166009" cy="353566"/>
                  </a:xfrm>
                </xdr:grpSpPr>
                <xdr:cxnSp macro="">
                  <xdr:nvCxnSpPr>
                    <xdr:cNvPr id="567" name="Conector recto 566">
                      <a:extLst>
                        <a:ext uri="{FF2B5EF4-FFF2-40B4-BE49-F238E27FC236}">
                          <a16:creationId xmlns:a16="http://schemas.microsoft.com/office/drawing/2014/main" id="{00000000-0008-0000-0000-000037020000}"/>
                        </a:ext>
                      </a:extLst>
                    </xdr:cNvPr>
                    <xdr:cNvCxnSpPr/>
                  </xdr:nvCxnSpPr>
                  <xdr:spPr>
                    <a:xfrm>
                      <a:off x="4671331" y="3747404"/>
                      <a:ext cx="0" cy="353566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68" name="Conector recto 567">
                      <a:extLst>
                        <a:ext uri="{FF2B5EF4-FFF2-40B4-BE49-F238E27FC236}">
                          <a16:creationId xmlns:a16="http://schemas.microsoft.com/office/drawing/2014/main" id="{00000000-0008-0000-0000-00003802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4571999" y="4068536"/>
                      <a:ext cx="163287" cy="1138"/>
                    </a:xfrm>
                    <a:prstGeom prst="line">
                      <a:avLst/>
                    </a:prstGeom>
                    <a:ln w="9525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69" name="Conector recto 568">
                      <a:extLst>
                        <a:ext uri="{FF2B5EF4-FFF2-40B4-BE49-F238E27FC236}">
                          <a16:creationId xmlns:a16="http://schemas.microsoft.com/office/drawing/2014/main" id="{00000000-0008-0000-0000-00003902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4574721" y="3785508"/>
                      <a:ext cx="163287" cy="1138"/>
                    </a:xfrm>
                    <a:prstGeom prst="line">
                      <a:avLst/>
                    </a:prstGeom>
                    <a:ln w="9525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grpSp>
                <xdr:nvGrpSpPr>
                  <xdr:cNvPr id="572" name="Grupo 571">
                    <a:extLst>
                      <a:ext uri="{FF2B5EF4-FFF2-40B4-BE49-F238E27FC236}">
                        <a16:creationId xmlns:a16="http://schemas.microsoft.com/office/drawing/2014/main" id="{00000000-0008-0000-0000-00003C020000}"/>
                      </a:ext>
                    </a:extLst>
                  </xdr:cNvPr>
                  <xdr:cNvGrpSpPr/>
                </xdr:nvGrpSpPr>
                <xdr:grpSpPr>
                  <a:xfrm rot="5400000">
                    <a:off x="4382124" y="4040585"/>
                    <a:ext cx="166009" cy="289722"/>
                    <a:chOff x="4571999" y="3726994"/>
                    <a:chExt cx="166009" cy="289722"/>
                  </a:xfrm>
                </xdr:grpSpPr>
                <xdr:cxnSp macro="">
                  <xdr:nvCxnSpPr>
                    <xdr:cNvPr id="596" name="Conector recto 595">
                      <a:extLst>
                        <a:ext uri="{FF2B5EF4-FFF2-40B4-BE49-F238E27FC236}">
                          <a16:creationId xmlns:a16="http://schemas.microsoft.com/office/drawing/2014/main" id="{00000000-0008-0000-0000-000054020000}"/>
                        </a:ext>
                      </a:extLst>
                    </xdr:cNvPr>
                    <xdr:cNvCxnSpPr/>
                  </xdr:nvCxnSpPr>
                  <xdr:spPr>
                    <a:xfrm rot="16200000" flipH="1">
                      <a:off x="4527887" y="3870438"/>
                      <a:ext cx="289722" cy="2833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98" name="Conector recto 597">
                      <a:extLst>
                        <a:ext uri="{FF2B5EF4-FFF2-40B4-BE49-F238E27FC236}">
                          <a16:creationId xmlns:a16="http://schemas.microsoft.com/office/drawing/2014/main" id="{00000000-0008-0000-0000-00005602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4571999" y="3966482"/>
                      <a:ext cx="163287" cy="1138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599" name="Conector recto 598">
                      <a:extLst>
                        <a:ext uri="{FF2B5EF4-FFF2-40B4-BE49-F238E27FC236}">
                          <a16:creationId xmlns:a16="http://schemas.microsoft.com/office/drawing/2014/main" id="{00000000-0008-0000-0000-000057020000}"/>
                        </a:ext>
                      </a:extLst>
                    </xdr:cNvPr>
                    <xdr:cNvCxnSpPr/>
                  </xdr:nvCxnSpPr>
                  <xdr:spPr>
                    <a:xfrm flipH="1">
                      <a:off x="4574721" y="3785508"/>
                      <a:ext cx="163287" cy="1138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600" name="CuadroTexto 599">
                      <a:extLst>
                        <a:ext uri="{FF2B5EF4-FFF2-40B4-BE49-F238E27FC236}">
                          <a16:creationId xmlns:a16="http://schemas.microsoft.com/office/drawing/2014/main" id="{00000000-0008-0000-0000-000058020000}"/>
                        </a:ext>
                      </a:extLst>
                    </xdr:cNvPr>
                    <xdr:cNvSpPr txBox="1"/>
                  </xdr:nvSpPr>
                  <xdr:spPr>
                    <a:xfrm>
                      <a:off x="4344760" y="4203243"/>
                      <a:ext cx="222172" cy="160046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es-PE" sz="11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𝑏</m:t>
                            </m:r>
                          </m:oMath>
                        </m:oMathPara>
                      </a14:m>
                      <a:endParaRPr lang="es-PE" sz="1100" b="0">
                        <a:solidFill>
                          <a:srgbClr val="FF0000"/>
                        </a:solidFill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600" name="CuadroTexto 599"/>
                    <xdr:cNvSpPr txBox="1"/>
                  </xdr:nvSpPr>
                  <xdr:spPr>
                    <a:xfrm>
                      <a:off x="4344760" y="4203243"/>
                      <a:ext cx="222172" cy="160046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:r>
                        <a:rPr lang="es-PE" sz="1100" b="0" i="0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a:t>𝑏</a:t>
                      </a:r>
                      <a:endParaRPr lang="es-PE" sz="1100" b="0">
                        <a:solidFill>
                          <a:srgbClr val="FF0000"/>
                        </a:solidFill>
                      </a:endParaRPr>
                    </a:p>
                  </xdr:txBody>
                </xdr:sp>
              </mc:Fallback>
            </mc:AlternateContent>
          </xdr:grpSp>
          <xdr:cxnSp macro="">
            <xdr:nvCxnSpPr>
              <xdr:cNvPr id="601" name="Conector recto 600">
                <a:extLst>
                  <a:ext uri="{FF2B5EF4-FFF2-40B4-BE49-F238E27FC236}">
                    <a16:creationId xmlns:a16="http://schemas.microsoft.com/office/drawing/2014/main" id="{00000000-0008-0000-0000-000059020000}"/>
                  </a:ext>
                </a:extLst>
              </xdr:cNvPr>
              <xdr:cNvCxnSpPr/>
            </xdr:nvCxnSpPr>
            <xdr:spPr>
              <a:xfrm>
                <a:off x="3569153" y="4315726"/>
                <a:ext cx="2722" cy="140613"/>
              </a:xfrm>
              <a:prstGeom prst="line">
                <a:avLst/>
              </a:prstGeom>
              <a:ln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02" name="CuadroTexto 601">
                  <a:extLst>
                    <a:ext uri="{FF2B5EF4-FFF2-40B4-BE49-F238E27FC236}">
                      <a16:creationId xmlns:a16="http://schemas.microsoft.com/office/drawing/2014/main" id="{00000000-0008-0000-0000-00005A020000}"/>
                    </a:ext>
                  </a:extLst>
                </xdr:cNvPr>
                <xdr:cNvSpPr txBox="1"/>
              </xdr:nvSpPr>
              <xdr:spPr>
                <a:xfrm>
                  <a:off x="4358366" y="3869868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𝑪</m:t>
                        </m:r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</m:oMath>
                    </m:oMathPara>
                  </a14:m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602" name="CuadroTexto 601"/>
                <xdr:cNvSpPr txBox="1"/>
              </xdr:nvSpPr>
              <xdr:spPr>
                <a:xfrm>
                  <a:off x="4358366" y="3869868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900" b="1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a:t>𝑪𝟏</a:t>
                  </a:r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03" name="CuadroTexto 602">
                  <a:extLst>
                    <a:ext uri="{FF2B5EF4-FFF2-40B4-BE49-F238E27FC236}">
                      <a16:creationId xmlns:a16="http://schemas.microsoft.com/office/drawing/2014/main" id="{00000000-0008-0000-0000-00005B020000}"/>
                    </a:ext>
                  </a:extLst>
                </xdr:cNvPr>
                <xdr:cNvSpPr txBox="1"/>
              </xdr:nvSpPr>
              <xdr:spPr>
                <a:xfrm>
                  <a:off x="2619373" y="3872589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𝑪</m:t>
                        </m:r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</m:oMath>
                    </m:oMathPara>
                  </a14:m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603" name="CuadroTexto 602"/>
                <xdr:cNvSpPr txBox="1"/>
              </xdr:nvSpPr>
              <xdr:spPr>
                <a:xfrm>
                  <a:off x="2619373" y="3872589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900" b="1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a:t>𝑪𝟏</a:t>
                  </a:r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04" name="CuadroTexto 603">
                  <a:extLst>
                    <a:ext uri="{FF2B5EF4-FFF2-40B4-BE49-F238E27FC236}">
                      <a16:creationId xmlns:a16="http://schemas.microsoft.com/office/drawing/2014/main" id="{00000000-0008-0000-0000-00005C020000}"/>
                    </a:ext>
                  </a:extLst>
                </xdr:cNvPr>
                <xdr:cNvSpPr txBox="1"/>
              </xdr:nvSpPr>
              <xdr:spPr>
                <a:xfrm>
                  <a:off x="1206952" y="3861703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𝑪</m:t>
                        </m:r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𝟐</m:t>
                        </m:r>
                      </m:oMath>
                    </m:oMathPara>
                  </a14:m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604" name="CuadroTexto 603"/>
                <xdr:cNvSpPr txBox="1"/>
              </xdr:nvSpPr>
              <xdr:spPr>
                <a:xfrm>
                  <a:off x="1206952" y="3861703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900" b="1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a:t>𝑪𝟐</a:t>
                  </a:r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05" name="CuadroTexto 604">
                  <a:extLst>
                    <a:ext uri="{FF2B5EF4-FFF2-40B4-BE49-F238E27FC236}">
                      <a16:creationId xmlns:a16="http://schemas.microsoft.com/office/drawing/2014/main" id="{00000000-0008-0000-0000-00005D020000}"/>
                    </a:ext>
                  </a:extLst>
                </xdr:cNvPr>
                <xdr:cNvSpPr txBox="1"/>
              </xdr:nvSpPr>
              <xdr:spPr>
                <a:xfrm>
                  <a:off x="5727245" y="3857621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𝑪</m:t>
                        </m:r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𝟐</m:t>
                        </m:r>
                      </m:oMath>
                    </m:oMathPara>
                  </a14:m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605" name="CuadroTexto 604"/>
                <xdr:cNvSpPr txBox="1"/>
              </xdr:nvSpPr>
              <xdr:spPr>
                <a:xfrm>
                  <a:off x="5727245" y="3857621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900" b="1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a:t>𝑪𝟐</a:t>
                  </a:r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07" name="CuadroTexto 606">
                  <a:extLst>
                    <a:ext uri="{FF2B5EF4-FFF2-40B4-BE49-F238E27FC236}">
                      <a16:creationId xmlns:a16="http://schemas.microsoft.com/office/drawing/2014/main" id="{00000000-0008-0000-0000-00005F020000}"/>
                    </a:ext>
                  </a:extLst>
                </xdr:cNvPr>
                <xdr:cNvSpPr txBox="1"/>
              </xdr:nvSpPr>
              <xdr:spPr>
                <a:xfrm>
                  <a:off x="4361087" y="2865661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𝑪</m:t>
                        </m:r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𝟑</m:t>
                        </m:r>
                      </m:oMath>
                    </m:oMathPara>
                  </a14:m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607" name="CuadroTexto 606"/>
                <xdr:cNvSpPr txBox="1"/>
              </xdr:nvSpPr>
              <xdr:spPr>
                <a:xfrm>
                  <a:off x="4361087" y="2865661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900" b="1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a:t>𝑪𝟑</a:t>
                  </a:r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08" name="CuadroTexto 607">
                  <a:extLst>
                    <a:ext uri="{FF2B5EF4-FFF2-40B4-BE49-F238E27FC236}">
                      <a16:creationId xmlns:a16="http://schemas.microsoft.com/office/drawing/2014/main" id="{00000000-0008-0000-0000-000060020000}"/>
                    </a:ext>
                  </a:extLst>
                </xdr:cNvPr>
                <xdr:cNvSpPr txBox="1"/>
              </xdr:nvSpPr>
              <xdr:spPr>
                <a:xfrm>
                  <a:off x="2622094" y="2868382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𝑪</m:t>
                        </m:r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𝟑</m:t>
                        </m:r>
                      </m:oMath>
                    </m:oMathPara>
                  </a14:m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608" name="CuadroTexto 607"/>
                <xdr:cNvSpPr txBox="1"/>
              </xdr:nvSpPr>
              <xdr:spPr>
                <a:xfrm>
                  <a:off x="2622094" y="2868382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900" b="1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a:t>𝑪𝟑</a:t>
                  </a:r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09" name="CuadroTexto 608">
                  <a:extLst>
                    <a:ext uri="{FF2B5EF4-FFF2-40B4-BE49-F238E27FC236}">
                      <a16:creationId xmlns:a16="http://schemas.microsoft.com/office/drawing/2014/main" id="{00000000-0008-0000-0000-000061020000}"/>
                    </a:ext>
                  </a:extLst>
                </xdr:cNvPr>
                <xdr:cNvSpPr txBox="1"/>
              </xdr:nvSpPr>
              <xdr:spPr>
                <a:xfrm>
                  <a:off x="1209673" y="2857496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𝑪</m:t>
                        </m:r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𝟒</m:t>
                        </m:r>
                      </m:oMath>
                    </m:oMathPara>
                  </a14:m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609" name="CuadroTexto 608"/>
                <xdr:cNvSpPr txBox="1"/>
              </xdr:nvSpPr>
              <xdr:spPr>
                <a:xfrm>
                  <a:off x="1209673" y="2857496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900" b="1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a:t>𝑪𝟒</a:t>
                  </a:r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10" name="CuadroTexto 609">
                  <a:extLst>
                    <a:ext uri="{FF2B5EF4-FFF2-40B4-BE49-F238E27FC236}">
                      <a16:creationId xmlns:a16="http://schemas.microsoft.com/office/drawing/2014/main" id="{00000000-0008-0000-0000-000062020000}"/>
                    </a:ext>
                  </a:extLst>
                </xdr:cNvPr>
                <xdr:cNvSpPr txBox="1"/>
              </xdr:nvSpPr>
              <xdr:spPr>
                <a:xfrm>
                  <a:off x="5729966" y="2853414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𝑪</m:t>
                        </m:r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𝟒</m:t>
                        </m:r>
                      </m:oMath>
                    </m:oMathPara>
                  </a14:m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610" name="CuadroTexto 609"/>
                <xdr:cNvSpPr txBox="1"/>
              </xdr:nvSpPr>
              <xdr:spPr>
                <a:xfrm>
                  <a:off x="5729966" y="2853414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900" b="1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a:t>𝑪𝟒</a:t>
                  </a:r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11" name="CuadroTexto 610">
                  <a:extLst>
                    <a:ext uri="{FF2B5EF4-FFF2-40B4-BE49-F238E27FC236}">
                      <a16:creationId xmlns:a16="http://schemas.microsoft.com/office/drawing/2014/main" id="{00000000-0008-0000-0000-000063020000}"/>
                    </a:ext>
                  </a:extLst>
                </xdr:cNvPr>
                <xdr:cNvSpPr txBox="1"/>
              </xdr:nvSpPr>
              <xdr:spPr>
                <a:xfrm>
                  <a:off x="4357004" y="4868632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𝑪</m:t>
                        </m:r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𝟑</m:t>
                        </m:r>
                      </m:oMath>
                    </m:oMathPara>
                  </a14:m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611" name="CuadroTexto 610"/>
                <xdr:cNvSpPr txBox="1"/>
              </xdr:nvSpPr>
              <xdr:spPr>
                <a:xfrm>
                  <a:off x="4357004" y="4868632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900" b="1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a:t>𝑪𝟑</a:t>
                  </a:r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12" name="CuadroTexto 611">
                  <a:extLst>
                    <a:ext uri="{FF2B5EF4-FFF2-40B4-BE49-F238E27FC236}">
                      <a16:creationId xmlns:a16="http://schemas.microsoft.com/office/drawing/2014/main" id="{00000000-0008-0000-0000-000064020000}"/>
                    </a:ext>
                  </a:extLst>
                </xdr:cNvPr>
                <xdr:cNvSpPr txBox="1"/>
              </xdr:nvSpPr>
              <xdr:spPr>
                <a:xfrm>
                  <a:off x="2618011" y="4871353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𝑪</m:t>
                        </m:r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𝟑</m:t>
                        </m:r>
                      </m:oMath>
                    </m:oMathPara>
                  </a14:m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612" name="CuadroTexto 611"/>
                <xdr:cNvSpPr txBox="1"/>
              </xdr:nvSpPr>
              <xdr:spPr>
                <a:xfrm>
                  <a:off x="2618011" y="4871353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900" b="1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a:t>𝑪𝟑</a:t>
                  </a:r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13" name="CuadroTexto 612">
                  <a:extLst>
                    <a:ext uri="{FF2B5EF4-FFF2-40B4-BE49-F238E27FC236}">
                      <a16:creationId xmlns:a16="http://schemas.microsoft.com/office/drawing/2014/main" id="{00000000-0008-0000-0000-000065020000}"/>
                    </a:ext>
                  </a:extLst>
                </xdr:cNvPr>
                <xdr:cNvSpPr txBox="1"/>
              </xdr:nvSpPr>
              <xdr:spPr>
                <a:xfrm>
                  <a:off x="1205590" y="4860467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𝑪</m:t>
                        </m:r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𝟒</m:t>
                        </m:r>
                      </m:oMath>
                    </m:oMathPara>
                  </a14:m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613" name="CuadroTexto 612"/>
                <xdr:cNvSpPr txBox="1"/>
              </xdr:nvSpPr>
              <xdr:spPr>
                <a:xfrm>
                  <a:off x="1205590" y="4860467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900" b="1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a:t>𝑪𝟒</a:t>
                  </a:r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14" name="CuadroTexto 613">
                  <a:extLst>
                    <a:ext uri="{FF2B5EF4-FFF2-40B4-BE49-F238E27FC236}">
                      <a16:creationId xmlns:a16="http://schemas.microsoft.com/office/drawing/2014/main" id="{00000000-0008-0000-0000-000066020000}"/>
                    </a:ext>
                  </a:extLst>
                </xdr:cNvPr>
                <xdr:cNvSpPr txBox="1"/>
              </xdr:nvSpPr>
              <xdr:spPr>
                <a:xfrm>
                  <a:off x="5725883" y="4856385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𝑪</m:t>
                        </m:r>
                        <m:r>
                          <a:rPr lang="es-PE" sz="9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𝟒</m:t>
                        </m:r>
                      </m:oMath>
                    </m:oMathPara>
                  </a14:m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614" name="CuadroTexto 613"/>
                <xdr:cNvSpPr txBox="1"/>
              </xdr:nvSpPr>
              <xdr:spPr>
                <a:xfrm>
                  <a:off x="5725883" y="4856385"/>
                  <a:ext cx="222172" cy="16004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900" b="1" i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a:t>𝑪𝟒</a:t>
                  </a:r>
                  <a:endParaRPr lang="es-PE" sz="900" b="1">
                    <a:solidFill>
                      <a:schemeClr val="bg1"/>
                    </a:solidFill>
                  </a:endParaRPr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63" name="CuadroTexto 562">
                <a:extLst>
                  <a:ext uri="{FF2B5EF4-FFF2-40B4-BE49-F238E27FC236}">
                    <a16:creationId xmlns:a16="http://schemas.microsoft.com/office/drawing/2014/main" id="{00000000-0008-0000-0000-000033020000}"/>
                  </a:ext>
                </a:extLst>
              </xdr:cNvPr>
              <xdr:cNvSpPr txBox="1"/>
            </xdr:nvSpPr>
            <xdr:spPr>
              <a:xfrm rot="10800000">
                <a:off x="4528833" y="3041207"/>
                <a:ext cx="171527" cy="73424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vert="wordArtVert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1" i="1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𝑽𝑷</m:t>
                      </m:r>
                    </m:oMath>
                  </m:oMathPara>
                </a14:m>
                <a:endParaRPr lang="es-PE" sz="1100" b="1">
                  <a:solidFill>
                    <a:srgbClr val="00206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563" name="CuadroTexto 562"/>
              <xdr:cNvSpPr txBox="1"/>
            </xdr:nvSpPr>
            <xdr:spPr>
              <a:xfrm rot="10800000">
                <a:off x="4528833" y="3041207"/>
                <a:ext cx="171527" cy="73424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vert="wordArtVert" wrap="none" lIns="0" tIns="0" rIns="0" bIns="0" rtlCol="0" anchor="t">
                <a:noAutofit/>
              </a:bodyPr>
              <a:lstStyle/>
              <a:p>
                <a:pPr/>
                <a:r>
                  <a:rPr lang="es-PE" sz="1100" b="1" i="0">
                    <a:solidFill>
                      <a:srgbClr val="002060"/>
                    </a:solidFill>
                    <a:latin typeface="Cambria Math" panose="02040503050406030204" pitchFamily="18" charset="0"/>
                  </a:rPr>
                  <a:t>𝑽𝑷</a:t>
                </a:r>
                <a:endParaRPr lang="es-PE" sz="1100" b="1">
                  <a:solidFill>
                    <a:srgbClr val="002060"/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61" name="CuadroTexto 560">
                <a:extLst>
                  <a:ext uri="{FF2B5EF4-FFF2-40B4-BE49-F238E27FC236}">
                    <a16:creationId xmlns:a16="http://schemas.microsoft.com/office/drawing/2014/main" id="{00000000-0008-0000-0000-000031020000}"/>
                  </a:ext>
                </a:extLst>
              </xdr:cNvPr>
              <xdr:cNvSpPr txBox="1"/>
            </xdr:nvSpPr>
            <xdr:spPr>
              <a:xfrm rot="10800000">
                <a:off x="2727858" y="3047624"/>
                <a:ext cx="171527" cy="73424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vert="wordArtVert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1" i="1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𝑽𝑷</m:t>
                      </m:r>
                    </m:oMath>
                  </m:oMathPara>
                </a14:m>
                <a:endParaRPr lang="es-PE" sz="1100" b="1">
                  <a:solidFill>
                    <a:srgbClr val="00206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561" name="CuadroTexto 560"/>
              <xdr:cNvSpPr txBox="1"/>
            </xdr:nvSpPr>
            <xdr:spPr>
              <a:xfrm rot="10800000">
                <a:off x="2727858" y="3047624"/>
                <a:ext cx="171527" cy="73424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vert="wordArtVert" wrap="none" lIns="0" tIns="0" rIns="0" bIns="0" rtlCol="0" anchor="t">
                <a:noAutofit/>
              </a:bodyPr>
              <a:lstStyle/>
              <a:p>
                <a:pPr/>
                <a:r>
                  <a:rPr lang="es-PE" sz="1100" b="1" i="0">
                    <a:solidFill>
                      <a:srgbClr val="002060"/>
                    </a:solidFill>
                    <a:latin typeface="Cambria Math" panose="02040503050406030204" pitchFamily="18" charset="0"/>
                  </a:rPr>
                  <a:t>𝑽𝑷</a:t>
                </a:r>
                <a:endParaRPr lang="es-PE" sz="1100" b="1">
                  <a:solidFill>
                    <a:srgbClr val="002060"/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60" name="CuadroTexto 559">
                <a:extLst>
                  <a:ext uri="{FF2B5EF4-FFF2-40B4-BE49-F238E27FC236}">
                    <a16:creationId xmlns:a16="http://schemas.microsoft.com/office/drawing/2014/main" id="{00000000-0008-0000-0000-000030020000}"/>
                  </a:ext>
                </a:extLst>
              </xdr:cNvPr>
              <xdr:cNvSpPr txBox="1"/>
            </xdr:nvSpPr>
            <xdr:spPr>
              <a:xfrm rot="10800000">
                <a:off x="1253591" y="3040821"/>
                <a:ext cx="170166" cy="73424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vert="wordArtVert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1" i="1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𝑽𝑷</m:t>
                      </m:r>
                    </m:oMath>
                  </m:oMathPara>
                </a14:m>
                <a:endParaRPr lang="es-PE" sz="1100" b="1">
                  <a:solidFill>
                    <a:srgbClr val="00206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560" name="CuadroTexto 559"/>
              <xdr:cNvSpPr txBox="1"/>
            </xdr:nvSpPr>
            <xdr:spPr>
              <a:xfrm rot="10800000">
                <a:off x="1253591" y="3040821"/>
                <a:ext cx="170166" cy="73424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vert="wordArtVert" wrap="none" lIns="0" tIns="0" rIns="0" bIns="0" rtlCol="0" anchor="t">
                <a:noAutofit/>
              </a:bodyPr>
              <a:lstStyle/>
              <a:p>
                <a:pPr/>
                <a:r>
                  <a:rPr lang="es-PE" sz="1100" b="1" i="0">
                    <a:solidFill>
                      <a:srgbClr val="002060"/>
                    </a:solidFill>
                    <a:latin typeface="Cambria Math" panose="02040503050406030204" pitchFamily="18" charset="0"/>
                  </a:rPr>
                  <a:t>𝑽𝑷</a:t>
                </a:r>
                <a:endParaRPr lang="es-PE" sz="1100" b="1">
                  <a:solidFill>
                    <a:srgbClr val="002060"/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62" name="CuadroTexto 561">
                <a:extLst>
                  <a:ext uri="{FF2B5EF4-FFF2-40B4-BE49-F238E27FC236}">
                    <a16:creationId xmlns:a16="http://schemas.microsoft.com/office/drawing/2014/main" id="{00000000-0008-0000-0000-000032020000}"/>
                  </a:ext>
                </a:extLst>
              </xdr:cNvPr>
              <xdr:cNvSpPr txBox="1"/>
            </xdr:nvSpPr>
            <xdr:spPr>
              <a:xfrm rot="10800000">
                <a:off x="5954096" y="3041595"/>
                <a:ext cx="171527" cy="73424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vert="wordArtVert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100" b="1" i="1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𝑽𝑷</m:t>
                      </m:r>
                    </m:oMath>
                  </m:oMathPara>
                </a14:m>
                <a:endParaRPr lang="es-PE" sz="1100" b="1">
                  <a:solidFill>
                    <a:srgbClr val="00206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562" name="CuadroTexto 561"/>
              <xdr:cNvSpPr txBox="1"/>
            </xdr:nvSpPr>
            <xdr:spPr>
              <a:xfrm rot="10800000">
                <a:off x="5954096" y="3041595"/>
                <a:ext cx="171527" cy="73424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vert="wordArtVert" wrap="none" lIns="0" tIns="0" rIns="0" bIns="0" rtlCol="0" anchor="t">
                <a:noAutofit/>
              </a:bodyPr>
              <a:lstStyle/>
              <a:p>
                <a:pPr/>
                <a:r>
                  <a:rPr lang="es-PE" sz="1100" b="1" i="0">
                    <a:solidFill>
                      <a:srgbClr val="002060"/>
                    </a:solidFill>
                    <a:latin typeface="Cambria Math" panose="02040503050406030204" pitchFamily="18" charset="0"/>
                  </a:rPr>
                  <a:t>𝑽𝑷</a:t>
                </a:r>
                <a:endParaRPr lang="es-PE" sz="1100" b="1">
                  <a:solidFill>
                    <a:srgbClr val="002060"/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2</xdr:col>
      <xdr:colOff>83574</xdr:colOff>
      <xdr:row>73</xdr:row>
      <xdr:rowOff>105834</xdr:rowOff>
    </xdr:from>
    <xdr:to>
      <xdr:col>5</xdr:col>
      <xdr:colOff>11342</xdr:colOff>
      <xdr:row>79</xdr:row>
      <xdr:rowOff>179914</xdr:rowOff>
    </xdr:to>
    <xdr:grpSp>
      <xdr:nvGrpSpPr>
        <xdr:cNvPr id="37" name="Grupo 3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1417074" y="15888759"/>
          <a:ext cx="2604293" cy="1331380"/>
          <a:chOff x="1417074" y="16044334"/>
          <a:chExt cx="2605351" cy="1344080"/>
        </a:xfrm>
      </xdr:grpSpPr>
      <xdr:grpSp>
        <xdr:nvGrpSpPr>
          <xdr:cNvPr id="36" name="Grupo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GrpSpPr/>
        </xdr:nvGrpSpPr>
        <xdr:grpSpPr>
          <a:xfrm>
            <a:off x="1417074" y="16213667"/>
            <a:ext cx="2605351" cy="1174747"/>
            <a:chOff x="1417074" y="16002000"/>
            <a:chExt cx="2605351" cy="1174747"/>
          </a:xfrm>
        </xdr:grpSpPr>
        <xdr:grpSp>
          <xdr:nvGrpSpPr>
            <xdr:cNvPr id="12" name="Grupo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1417074" y="16160746"/>
              <a:ext cx="2605351" cy="1016001"/>
              <a:chOff x="1417074" y="16160746"/>
              <a:chExt cx="2605351" cy="1016001"/>
            </a:xfrm>
          </xdr:grpSpPr>
          <xdr:grpSp>
            <xdr:nvGrpSpPr>
              <xdr:cNvPr id="10" name="Grupo 9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GrpSpPr/>
            </xdr:nvGrpSpPr>
            <xdr:grpSpPr>
              <a:xfrm>
                <a:off x="1417074" y="16160746"/>
                <a:ext cx="2605351" cy="1016001"/>
                <a:chOff x="1417074" y="16160746"/>
                <a:chExt cx="2605351" cy="1016001"/>
              </a:xfrm>
            </xdr:grpSpPr>
            <xdr:grpSp>
              <xdr:nvGrpSpPr>
                <xdr:cNvPr id="705" name="Grupo 704">
                  <a:extLst>
                    <a:ext uri="{FF2B5EF4-FFF2-40B4-BE49-F238E27FC236}">
                      <a16:creationId xmlns:a16="http://schemas.microsoft.com/office/drawing/2014/main" id="{00000000-0008-0000-0000-0000C1020000}"/>
                    </a:ext>
                  </a:extLst>
                </xdr:cNvPr>
                <xdr:cNvGrpSpPr/>
              </xdr:nvGrpSpPr>
              <xdr:grpSpPr>
                <a:xfrm>
                  <a:off x="1417074" y="16160746"/>
                  <a:ext cx="2605351" cy="1016001"/>
                  <a:chOff x="1190625" y="13328991"/>
                  <a:chExt cx="2364835" cy="1005841"/>
                </a:xfrm>
              </xdr:grpSpPr>
              <xdr:grpSp>
                <xdr:nvGrpSpPr>
                  <xdr:cNvPr id="792" name="Grupo 791">
                    <a:extLst>
                      <a:ext uri="{FF2B5EF4-FFF2-40B4-BE49-F238E27FC236}">
                        <a16:creationId xmlns:a16="http://schemas.microsoft.com/office/drawing/2014/main" id="{00000000-0008-0000-0000-000018030000}"/>
                      </a:ext>
                    </a:extLst>
                  </xdr:cNvPr>
                  <xdr:cNvGrpSpPr/>
                </xdr:nvGrpSpPr>
                <xdr:grpSpPr>
                  <a:xfrm>
                    <a:off x="1190625" y="13328991"/>
                    <a:ext cx="1874225" cy="1005841"/>
                    <a:chOff x="1190625" y="13328991"/>
                    <a:chExt cx="1874225" cy="1005841"/>
                  </a:xfrm>
                </xdr:grpSpPr>
                <xdr:sp macro="" textlink="">
                  <xdr:nvSpPr>
                    <xdr:cNvPr id="794" name="Rectángulo 793">
                      <a:extLst>
                        <a:ext uri="{FF2B5EF4-FFF2-40B4-BE49-F238E27FC236}">
                          <a16:creationId xmlns:a16="http://schemas.microsoft.com/office/drawing/2014/main" id="{00000000-0008-0000-0000-00001A030000}"/>
                        </a:ext>
                      </a:extLst>
                    </xdr:cNvPr>
                    <xdr:cNvSpPr/>
                  </xdr:nvSpPr>
                  <xdr:spPr>
                    <a:xfrm>
                      <a:off x="1333500" y="13328991"/>
                      <a:ext cx="1731350" cy="882309"/>
                    </a:xfrm>
                    <a:prstGeom prst="rect">
                      <a:avLst/>
                    </a:prstGeom>
                    <a:solidFill>
                      <a:schemeClr val="bg2">
                        <a:lumMod val="75000"/>
                      </a:schemeClr>
                    </a:solidFill>
                    <a:ln w="19050">
                      <a:solidFill>
                        <a:schemeClr val="bg2">
                          <a:lumMod val="5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s-PE" sz="1100"/>
                    </a:p>
                  </xdr:txBody>
                </xdr:sp>
                <xdr:cxnSp macro="">
                  <xdr:nvCxnSpPr>
                    <xdr:cNvPr id="795" name="Conector recto de flecha 794">
                      <a:extLst>
                        <a:ext uri="{FF2B5EF4-FFF2-40B4-BE49-F238E27FC236}">
                          <a16:creationId xmlns:a16="http://schemas.microsoft.com/office/drawing/2014/main" id="{00000000-0008-0000-0000-00001B03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1190625" y="13328993"/>
                      <a:ext cx="10598" cy="882308"/>
                    </a:xfrm>
                    <a:prstGeom prst="straightConnector1">
                      <a:avLst/>
                    </a:prstGeom>
                    <a:ln>
                      <a:solidFill>
                        <a:srgbClr val="FF0000"/>
                      </a:solidFill>
                      <a:headEnd type="triangle"/>
                      <a:tailEnd type="triangl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797" name="Conector recto de flecha 796">
                      <a:extLst>
                        <a:ext uri="{FF2B5EF4-FFF2-40B4-BE49-F238E27FC236}">
                          <a16:creationId xmlns:a16="http://schemas.microsoft.com/office/drawing/2014/main" id="{00000000-0008-0000-0000-00001D030000}"/>
                        </a:ext>
                      </a:extLst>
                    </xdr:cNvPr>
                    <xdr:cNvCxnSpPr/>
                  </xdr:nvCxnSpPr>
                  <xdr:spPr>
                    <a:xfrm flipV="1">
                      <a:off x="1335712" y="14324354"/>
                      <a:ext cx="1709924" cy="10478"/>
                    </a:xfrm>
                    <a:prstGeom prst="straightConnector1">
                      <a:avLst/>
                    </a:prstGeom>
                    <a:ln>
                      <a:solidFill>
                        <a:srgbClr val="FF0000"/>
                      </a:solidFill>
                      <a:headEnd type="triangle"/>
                      <a:tailEnd type="triangl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mc:AlternateContent xmlns:mc="http://schemas.openxmlformats.org/markup-compatibility/2006">
                <mc:Choice xmlns:a14="http://schemas.microsoft.com/office/drawing/2010/main" Requires="a14">
                  <xdr:sp macro="" textlink="">
                    <xdr:nvSpPr>
                      <xdr:cNvPr id="708" name="CuadroTexto 707">
                        <a:extLst>
                          <a:ext uri="{FF2B5EF4-FFF2-40B4-BE49-F238E27FC236}">
                            <a16:creationId xmlns:a16="http://schemas.microsoft.com/office/drawing/2014/main" id="{00000000-0008-0000-0000-0000C402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3300783" y="13674091"/>
                        <a:ext cx="254677" cy="190501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noAutofit/>
                      </a:bodyPr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Group"/>
                            </m:oMathParaPr>
                            <m:oMath xmlns:m="http://schemas.openxmlformats.org/officeDocument/2006/math">
                              <m:r>
                                <a:rPr lang="es-PE" sz="1200" b="0" i="1">
                                  <a:solidFill>
                                    <a:srgbClr val="C00000"/>
                                  </a:solidFill>
                                  <a:latin typeface="Cambria Math" panose="02040503050406030204" pitchFamily="18" charset="0"/>
                                </a:rPr>
                                <m:t>𝑀𝑈</m:t>
                              </m:r>
                            </m:oMath>
                          </m:oMathPara>
                        </a14:m>
                        <a:endParaRPr lang="es-PE" sz="1200" b="0">
                          <a:solidFill>
                            <a:srgbClr val="C00000"/>
                          </a:solidFill>
                        </a:endParaRPr>
                      </a:p>
                    </xdr:txBody>
                  </xdr:sp>
                </mc:Choice>
                <mc:Fallback>
                  <xdr:sp macro="" textlink="">
                    <xdr:nvSpPr>
                      <xdr:cNvPr id="708" name="CuadroTexto 707">
                        <a:extLst>
                          <a:ext uri="{FF2B5EF4-FFF2-40B4-BE49-F238E27FC236}">
                            <a16:creationId xmlns:a16="http://schemas.microsoft.com/office/drawing/2014/main" id="{00000000-0008-0000-0000-0000C402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3300783" y="13674091"/>
                        <a:ext cx="254677" cy="190501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noAutofit/>
                      </a:bodyPr>
                      <a:lstStyle/>
                      <a:p>
                        <a:pPr/>
                        <a:r>
                          <a:rPr lang="es-PE" sz="1200" b="0" i="0">
                            <a:solidFill>
                              <a:srgbClr val="C00000"/>
                            </a:solidFill>
                            <a:latin typeface="Cambria Math" panose="02040503050406030204" pitchFamily="18" charset="0"/>
                          </a:rPr>
                          <a:t>𝑀𝑈</a:t>
                        </a:r>
                        <a:endParaRPr lang="es-PE" sz="1200" b="0">
                          <a:solidFill>
                            <a:srgbClr val="C00000"/>
                          </a:solidFill>
                        </a:endParaRPr>
                      </a:p>
                    </xdr:txBody>
                  </xdr:sp>
                </mc:Fallback>
              </mc:AlternateContent>
            </xdr:grpSp>
            <xdr:sp macro="" textlink="">
              <xdr:nvSpPr>
                <xdr:cNvPr id="9" name="Rectángulo redondeado 8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1725083" y="16287749"/>
                  <a:ext cx="1608668" cy="645583"/>
                </a:xfrm>
                <a:prstGeom prst="roundRect">
                  <a:avLst/>
                </a:prstGeom>
                <a:solidFill>
                  <a:schemeClr val="bg2">
                    <a:lumMod val="75000"/>
                  </a:schemeClr>
                </a:solidFill>
                <a:ln w="19050">
                  <a:solidFill>
                    <a:schemeClr val="bg2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  <xdr:sp macro="" textlink="">
            <xdr:nvSpPr>
              <xdr:cNvPr id="799" name="Conector 798">
                <a:extLst>
                  <a:ext uri="{FF2B5EF4-FFF2-40B4-BE49-F238E27FC236}">
                    <a16:creationId xmlns:a16="http://schemas.microsoft.com/office/drawing/2014/main" id="{00000000-0008-0000-0000-00001F030000}"/>
                  </a:ext>
                </a:extLst>
              </xdr:cNvPr>
              <xdr:cNvSpPr/>
            </xdr:nvSpPr>
            <xdr:spPr>
              <a:xfrm>
                <a:off x="1741753" y="16774578"/>
                <a:ext cx="136419" cy="134697"/>
              </a:xfrm>
              <a:prstGeom prst="flowChartConnector">
                <a:avLst/>
              </a:prstGeom>
              <a:solidFill>
                <a:schemeClr val="bg2">
                  <a:lumMod val="50000"/>
                </a:schemeClr>
              </a:solidFill>
              <a:ln>
                <a:solidFill>
                  <a:schemeClr val="accent5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800" name="Conector 799">
                <a:extLst>
                  <a:ext uri="{FF2B5EF4-FFF2-40B4-BE49-F238E27FC236}">
                    <a16:creationId xmlns:a16="http://schemas.microsoft.com/office/drawing/2014/main" id="{00000000-0008-0000-0000-000020030000}"/>
                  </a:ext>
                </a:extLst>
              </xdr:cNvPr>
              <xdr:cNvSpPr/>
            </xdr:nvSpPr>
            <xdr:spPr>
              <a:xfrm>
                <a:off x="1748841" y="16541744"/>
                <a:ext cx="136419" cy="134697"/>
              </a:xfrm>
              <a:prstGeom prst="flowChartConnector">
                <a:avLst/>
              </a:prstGeom>
              <a:solidFill>
                <a:schemeClr val="bg2">
                  <a:lumMod val="50000"/>
                </a:schemeClr>
              </a:solidFill>
              <a:ln>
                <a:solidFill>
                  <a:schemeClr val="accent5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801" name="Conector 800">
                <a:extLst>
                  <a:ext uri="{FF2B5EF4-FFF2-40B4-BE49-F238E27FC236}">
                    <a16:creationId xmlns:a16="http://schemas.microsoft.com/office/drawing/2014/main" id="{00000000-0008-0000-0000-000021030000}"/>
                  </a:ext>
                </a:extLst>
              </xdr:cNvPr>
              <xdr:cNvSpPr/>
            </xdr:nvSpPr>
            <xdr:spPr>
              <a:xfrm>
                <a:off x="3174187" y="16531161"/>
                <a:ext cx="136419" cy="134697"/>
              </a:xfrm>
              <a:prstGeom prst="flowChartConnector">
                <a:avLst/>
              </a:prstGeom>
              <a:solidFill>
                <a:schemeClr val="bg2">
                  <a:lumMod val="50000"/>
                </a:schemeClr>
              </a:solidFill>
              <a:ln>
                <a:solidFill>
                  <a:schemeClr val="accent5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802" name="Conector 801">
                <a:extLst>
                  <a:ext uri="{FF2B5EF4-FFF2-40B4-BE49-F238E27FC236}">
                    <a16:creationId xmlns:a16="http://schemas.microsoft.com/office/drawing/2014/main" id="{00000000-0008-0000-0000-000022030000}"/>
                  </a:ext>
                </a:extLst>
              </xdr:cNvPr>
              <xdr:cNvSpPr/>
            </xdr:nvSpPr>
            <xdr:spPr>
              <a:xfrm>
                <a:off x="3170871" y="16774577"/>
                <a:ext cx="136419" cy="134697"/>
              </a:xfrm>
              <a:prstGeom prst="flowChartConnector">
                <a:avLst/>
              </a:prstGeom>
              <a:solidFill>
                <a:schemeClr val="bg2">
                  <a:lumMod val="50000"/>
                </a:schemeClr>
              </a:solidFill>
              <a:ln>
                <a:solidFill>
                  <a:schemeClr val="accent5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803" name="Conector 802">
                <a:extLst>
                  <a:ext uri="{FF2B5EF4-FFF2-40B4-BE49-F238E27FC236}">
                    <a16:creationId xmlns:a16="http://schemas.microsoft.com/office/drawing/2014/main" id="{00000000-0008-0000-0000-000023030000}"/>
                  </a:ext>
                </a:extLst>
              </xdr:cNvPr>
              <xdr:cNvSpPr/>
            </xdr:nvSpPr>
            <xdr:spPr>
              <a:xfrm>
                <a:off x="3178051" y="16319494"/>
                <a:ext cx="136419" cy="134697"/>
              </a:xfrm>
              <a:prstGeom prst="flowChartConnector">
                <a:avLst/>
              </a:prstGeom>
              <a:solidFill>
                <a:schemeClr val="bg2">
                  <a:lumMod val="50000"/>
                </a:schemeClr>
              </a:solidFill>
              <a:ln>
                <a:solidFill>
                  <a:schemeClr val="accent5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804" name="Conector 803">
                <a:extLst>
                  <a:ext uri="{FF2B5EF4-FFF2-40B4-BE49-F238E27FC236}">
                    <a16:creationId xmlns:a16="http://schemas.microsoft.com/office/drawing/2014/main" id="{00000000-0008-0000-0000-000024030000}"/>
                  </a:ext>
                </a:extLst>
              </xdr:cNvPr>
              <xdr:cNvSpPr/>
            </xdr:nvSpPr>
            <xdr:spPr>
              <a:xfrm>
                <a:off x="1755740" y="16308911"/>
                <a:ext cx="136419" cy="134697"/>
              </a:xfrm>
              <a:prstGeom prst="flowChartConnector">
                <a:avLst/>
              </a:prstGeom>
              <a:solidFill>
                <a:schemeClr val="bg2">
                  <a:lumMod val="50000"/>
                </a:schemeClr>
              </a:solidFill>
              <a:ln>
                <a:solidFill>
                  <a:schemeClr val="accent5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805" name="Conector 804">
                <a:extLst>
                  <a:ext uri="{FF2B5EF4-FFF2-40B4-BE49-F238E27FC236}">
                    <a16:creationId xmlns:a16="http://schemas.microsoft.com/office/drawing/2014/main" id="{00000000-0008-0000-0000-000025030000}"/>
                  </a:ext>
                </a:extLst>
              </xdr:cNvPr>
              <xdr:cNvSpPr/>
            </xdr:nvSpPr>
            <xdr:spPr>
              <a:xfrm>
                <a:off x="2479920" y="16313145"/>
                <a:ext cx="136419" cy="134697"/>
              </a:xfrm>
              <a:prstGeom prst="flowChartConnector">
                <a:avLst/>
              </a:prstGeom>
              <a:solidFill>
                <a:schemeClr val="bg2">
                  <a:lumMod val="50000"/>
                </a:schemeClr>
              </a:solidFill>
              <a:ln>
                <a:solidFill>
                  <a:schemeClr val="accent5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806" name="Conector 805">
                <a:extLst>
                  <a:ext uri="{FF2B5EF4-FFF2-40B4-BE49-F238E27FC236}">
                    <a16:creationId xmlns:a16="http://schemas.microsoft.com/office/drawing/2014/main" id="{00000000-0008-0000-0000-000026030000}"/>
                  </a:ext>
                </a:extLst>
              </xdr:cNvPr>
              <xdr:cNvSpPr/>
            </xdr:nvSpPr>
            <xdr:spPr>
              <a:xfrm>
                <a:off x="2476604" y="16789393"/>
                <a:ext cx="136419" cy="134697"/>
              </a:xfrm>
              <a:prstGeom prst="flowChartConnector">
                <a:avLst/>
              </a:prstGeom>
              <a:solidFill>
                <a:schemeClr val="bg2">
                  <a:lumMod val="50000"/>
                </a:schemeClr>
              </a:solidFill>
              <a:ln>
                <a:solidFill>
                  <a:schemeClr val="accent5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</xdr:grpSp>
        <xdr:cxnSp macro="">
          <xdr:nvCxnSpPr>
            <xdr:cNvPr id="23" name="Conector recto de flecha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CxnSpPr/>
          </xdr:nvCxnSpPr>
          <xdr:spPr>
            <a:xfrm flipV="1">
              <a:off x="2381250" y="16605250"/>
              <a:ext cx="1344083" cy="1"/>
            </a:xfrm>
            <a:prstGeom prst="straightConnector1">
              <a:avLst/>
            </a:prstGeom>
            <a:ln w="12700">
              <a:solidFill>
                <a:srgbClr val="C00000"/>
              </a:solidFill>
              <a:prstDash val="dash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07" name="Conector recto de flecha 806">
              <a:extLst>
                <a:ext uri="{FF2B5EF4-FFF2-40B4-BE49-F238E27FC236}">
                  <a16:creationId xmlns:a16="http://schemas.microsoft.com/office/drawing/2014/main" id="{00000000-0008-0000-0000-000027030000}"/>
                </a:ext>
              </a:extLst>
            </xdr:cNvPr>
            <xdr:cNvCxnSpPr/>
          </xdr:nvCxnSpPr>
          <xdr:spPr>
            <a:xfrm flipV="1">
              <a:off x="2544233" y="16002000"/>
              <a:ext cx="6350" cy="607485"/>
            </a:xfrm>
            <a:prstGeom prst="straightConnector1">
              <a:avLst/>
            </a:prstGeom>
            <a:ln w="12700">
              <a:solidFill>
                <a:srgbClr val="C00000"/>
              </a:solidFill>
              <a:prstDash val="dash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08" name="CuadroTexto 807">
                <a:extLst>
                  <a:ext uri="{FF2B5EF4-FFF2-40B4-BE49-F238E27FC236}">
                    <a16:creationId xmlns:a16="http://schemas.microsoft.com/office/drawing/2014/main" id="{00000000-0008-0000-0000-000028030000}"/>
                  </a:ext>
                </a:extLst>
              </xdr:cNvPr>
              <xdr:cNvSpPr txBox="1"/>
            </xdr:nvSpPr>
            <xdr:spPr>
              <a:xfrm>
                <a:off x="2422491" y="16044334"/>
                <a:ext cx="280579" cy="19242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0" i="1">
                          <a:solidFill>
                            <a:srgbClr val="C00000"/>
                          </a:solidFill>
                          <a:latin typeface="Cambria Math" panose="02040503050406030204" pitchFamily="18" charset="0"/>
                        </a:rPr>
                        <m:t>𝑃𝑈</m:t>
                      </m:r>
                    </m:oMath>
                  </m:oMathPara>
                </a14:m>
                <a:endParaRPr lang="es-PE" sz="1200" b="0">
                  <a:solidFill>
                    <a:srgbClr val="C00000"/>
                  </a:solidFill>
                </a:endParaRPr>
              </a:p>
            </xdr:txBody>
          </xdr:sp>
        </mc:Choice>
        <mc:Fallback>
          <xdr:sp macro="" textlink="">
            <xdr:nvSpPr>
              <xdr:cNvPr id="808" name="CuadroTexto 807">
                <a:extLst>
                  <a:ext uri="{FF2B5EF4-FFF2-40B4-BE49-F238E27FC236}">
                    <a16:creationId xmlns:a16="http://schemas.microsoft.com/office/drawing/2014/main" id="{00000000-0008-0000-0000-000028030000}"/>
                  </a:ext>
                </a:extLst>
              </xdr:cNvPr>
              <xdr:cNvSpPr txBox="1"/>
            </xdr:nvSpPr>
            <xdr:spPr>
              <a:xfrm>
                <a:off x="2422491" y="16044334"/>
                <a:ext cx="280579" cy="19242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200" b="0" i="0">
                    <a:solidFill>
                      <a:srgbClr val="C00000"/>
                    </a:solidFill>
                    <a:latin typeface="Cambria Math" panose="02040503050406030204" pitchFamily="18" charset="0"/>
                  </a:rPr>
                  <a:t>𝑃𝑈</a:t>
                </a:r>
                <a:endParaRPr lang="es-PE" sz="1200" b="0">
                  <a:solidFill>
                    <a:srgbClr val="C00000"/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6</xdr:col>
      <xdr:colOff>729192</xdr:colOff>
      <xdr:row>82</xdr:row>
      <xdr:rowOff>25399</xdr:rowOff>
    </xdr:from>
    <xdr:to>
      <xdr:col>14</xdr:col>
      <xdr:colOff>215900</xdr:colOff>
      <xdr:row>101</xdr:row>
      <xdr:rowOff>14816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77225</xdr:colOff>
      <xdr:row>98</xdr:row>
      <xdr:rowOff>120645</xdr:rowOff>
    </xdr:from>
    <xdr:to>
      <xdr:col>4</xdr:col>
      <xdr:colOff>459318</xdr:colOff>
      <xdr:row>102</xdr:row>
      <xdr:rowOff>279396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1410725" y="21218520"/>
          <a:ext cx="2068018" cy="1006476"/>
          <a:chOff x="1717641" y="21530729"/>
          <a:chExt cx="2064843" cy="1016001"/>
        </a:xfrm>
      </xdr:grpSpPr>
      <xdr:grpSp>
        <xdr:nvGrpSpPr>
          <xdr:cNvPr id="712" name="Grupo 711">
            <a:extLst>
              <a:ext uri="{FF2B5EF4-FFF2-40B4-BE49-F238E27FC236}">
                <a16:creationId xmlns:a16="http://schemas.microsoft.com/office/drawing/2014/main" id="{00000000-0008-0000-0000-0000C8020000}"/>
              </a:ext>
            </a:extLst>
          </xdr:cNvPr>
          <xdr:cNvGrpSpPr/>
        </xdr:nvGrpSpPr>
        <xdr:grpSpPr>
          <a:xfrm>
            <a:off x="1717641" y="21530729"/>
            <a:ext cx="2064843" cy="1016001"/>
            <a:chOff x="1417074" y="16160746"/>
            <a:chExt cx="2064843" cy="1016001"/>
          </a:xfrm>
        </xdr:grpSpPr>
        <xdr:grpSp>
          <xdr:nvGrpSpPr>
            <xdr:cNvPr id="729" name="Grupo 728">
              <a:extLst>
                <a:ext uri="{FF2B5EF4-FFF2-40B4-BE49-F238E27FC236}">
                  <a16:creationId xmlns:a16="http://schemas.microsoft.com/office/drawing/2014/main" id="{00000000-0008-0000-0000-0000D9020000}"/>
                </a:ext>
              </a:extLst>
            </xdr:cNvPr>
            <xdr:cNvGrpSpPr/>
          </xdr:nvGrpSpPr>
          <xdr:grpSpPr>
            <a:xfrm>
              <a:off x="1417074" y="16160746"/>
              <a:ext cx="2064843" cy="1016001"/>
              <a:chOff x="1417074" y="16160746"/>
              <a:chExt cx="2064843" cy="1016001"/>
            </a:xfrm>
          </xdr:grpSpPr>
          <xdr:grpSp>
            <xdr:nvGrpSpPr>
              <xdr:cNvPr id="796" name="Grupo 795">
                <a:extLst>
                  <a:ext uri="{FF2B5EF4-FFF2-40B4-BE49-F238E27FC236}">
                    <a16:creationId xmlns:a16="http://schemas.microsoft.com/office/drawing/2014/main" id="{00000000-0008-0000-0000-00001C030000}"/>
                  </a:ext>
                </a:extLst>
              </xdr:cNvPr>
              <xdr:cNvGrpSpPr/>
            </xdr:nvGrpSpPr>
            <xdr:grpSpPr>
              <a:xfrm>
                <a:off x="1417074" y="16160746"/>
                <a:ext cx="2064843" cy="1016001"/>
                <a:chOff x="1190625" y="13328991"/>
                <a:chExt cx="1874225" cy="1005841"/>
              </a:xfrm>
            </xdr:grpSpPr>
            <xdr:sp macro="" textlink="">
              <xdr:nvSpPr>
                <xdr:cNvPr id="809" name="Rectángulo 808">
                  <a:extLst>
                    <a:ext uri="{FF2B5EF4-FFF2-40B4-BE49-F238E27FC236}">
                      <a16:creationId xmlns:a16="http://schemas.microsoft.com/office/drawing/2014/main" id="{00000000-0008-0000-0000-000029030000}"/>
                    </a:ext>
                  </a:extLst>
                </xdr:cNvPr>
                <xdr:cNvSpPr/>
              </xdr:nvSpPr>
              <xdr:spPr>
                <a:xfrm>
                  <a:off x="1333500" y="13328991"/>
                  <a:ext cx="1731350" cy="882309"/>
                </a:xfrm>
                <a:prstGeom prst="rect">
                  <a:avLst/>
                </a:prstGeom>
                <a:solidFill>
                  <a:schemeClr val="bg2">
                    <a:lumMod val="75000"/>
                  </a:schemeClr>
                </a:solidFill>
                <a:ln w="19050">
                  <a:solidFill>
                    <a:schemeClr val="bg2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cxnSp macro="">
              <xdr:nvCxnSpPr>
                <xdr:cNvPr id="810" name="Conector recto de flecha 809">
                  <a:extLst>
                    <a:ext uri="{FF2B5EF4-FFF2-40B4-BE49-F238E27FC236}">
                      <a16:creationId xmlns:a16="http://schemas.microsoft.com/office/drawing/2014/main" id="{00000000-0008-0000-0000-00002A030000}"/>
                    </a:ext>
                  </a:extLst>
                </xdr:cNvPr>
                <xdr:cNvCxnSpPr/>
              </xdr:nvCxnSpPr>
              <xdr:spPr>
                <a:xfrm flipV="1">
                  <a:off x="1190625" y="13328993"/>
                  <a:ext cx="10598" cy="882308"/>
                </a:xfrm>
                <a:prstGeom prst="straightConnector1">
                  <a:avLst/>
                </a:prstGeom>
                <a:ln>
                  <a:solidFill>
                    <a:srgbClr val="FF0000"/>
                  </a:solidFill>
                  <a:headEnd type="triangle"/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11" name="Conector recto de flecha 810">
                  <a:extLst>
                    <a:ext uri="{FF2B5EF4-FFF2-40B4-BE49-F238E27FC236}">
                      <a16:creationId xmlns:a16="http://schemas.microsoft.com/office/drawing/2014/main" id="{00000000-0008-0000-0000-00002B030000}"/>
                    </a:ext>
                  </a:extLst>
                </xdr:cNvPr>
                <xdr:cNvCxnSpPr/>
              </xdr:nvCxnSpPr>
              <xdr:spPr>
                <a:xfrm flipV="1">
                  <a:off x="1335712" y="14324354"/>
                  <a:ext cx="1709924" cy="10478"/>
                </a:xfrm>
                <a:prstGeom prst="straightConnector1">
                  <a:avLst/>
                </a:prstGeom>
                <a:ln>
                  <a:solidFill>
                    <a:srgbClr val="FF0000"/>
                  </a:solidFill>
                  <a:headEnd type="triangle"/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793" name="Rectángulo redondeado 792">
                <a:extLst>
                  <a:ext uri="{FF2B5EF4-FFF2-40B4-BE49-F238E27FC236}">
                    <a16:creationId xmlns:a16="http://schemas.microsoft.com/office/drawing/2014/main" id="{00000000-0008-0000-0000-000019030000}"/>
                  </a:ext>
                </a:extLst>
              </xdr:cNvPr>
              <xdr:cNvSpPr/>
            </xdr:nvSpPr>
            <xdr:spPr>
              <a:xfrm>
                <a:off x="1725083" y="16287749"/>
                <a:ext cx="1608668" cy="645583"/>
              </a:xfrm>
              <a:prstGeom prst="roundRect">
                <a:avLst/>
              </a:prstGeom>
              <a:solidFill>
                <a:schemeClr val="bg2">
                  <a:lumMod val="75000"/>
                </a:schemeClr>
              </a:solidFill>
              <a:ln w="19050"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</xdr:grpSp>
        <xdr:sp macro="" textlink="">
          <xdr:nvSpPr>
            <xdr:cNvPr id="731" name="Conector 730">
              <a:extLst>
                <a:ext uri="{FF2B5EF4-FFF2-40B4-BE49-F238E27FC236}">
                  <a16:creationId xmlns:a16="http://schemas.microsoft.com/office/drawing/2014/main" id="{00000000-0008-0000-0000-0000DB020000}"/>
                </a:ext>
              </a:extLst>
            </xdr:cNvPr>
            <xdr:cNvSpPr/>
          </xdr:nvSpPr>
          <xdr:spPr>
            <a:xfrm>
              <a:off x="1741753" y="16774578"/>
              <a:ext cx="136419" cy="134697"/>
            </a:xfrm>
            <a:prstGeom prst="flowChartConnector">
              <a:avLst/>
            </a:prstGeom>
            <a:solidFill>
              <a:schemeClr val="bg2">
                <a:lumMod val="50000"/>
              </a:schemeClr>
            </a:solidFill>
            <a:ln>
              <a:solidFill>
                <a:schemeClr val="accent5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752" name="Conector 751">
              <a:extLst>
                <a:ext uri="{FF2B5EF4-FFF2-40B4-BE49-F238E27FC236}">
                  <a16:creationId xmlns:a16="http://schemas.microsoft.com/office/drawing/2014/main" id="{00000000-0008-0000-0000-0000F0020000}"/>
                </a:ext>
              </a:extLst>
            </xdr:cNvPr>
            <xdr:cNvSpPr/>
          </xdr:nvSpPr>
          <xdr:spPr>
            <a:xfrm>
              <a:off x="1748841" y="16541744"/>
              <a:ext cx="136419" cy="134697"/>
            </a:xfrm>
            <a:prstGeom prst="flowChartConnector">
              <a:avLst/>
            </a:prstGeom>
            <a:solidFill>
              <a:schemeClr val="bg2">
                <a:lumMod val="50000"/>
              </a:schemeClr>
            </a:solidFill>
            <a:ln>
              <a:solidFill>
                <a:schemeClr val="accent5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754" name="Conector 753">
              <a:extLst>
                <a:ext uri="{FF2B5EF4-FFF2-40B4-BE49-F238E27FC236}">
                  <a16:creationId xmlns:a16="http://schemas.microsoft.com/office/drawing/2014/main" id="{00000000-0008-0000-0000-0000F2020000}"/>
                </a:ext>
              </a:extLst>
            </xdr:cNvPr>
            <xdr:cNvSpPr/>
          </xdr:nvSpPr>
          <xdr:spPr>
            <a:xfrm>
              <a:off x="3174187" y="16531161"/>
              <a:ext cx="136419" cy="134697"/>
            </a:xfrm>
            <a:prstGeom prst="flowChartConnector">
              <a:avLst/>
            </a:prstGeom>
            <a:solidFill>
              <a:schemeClr val="bg2">
                <a:lumMod val="50000"/>
              </a:schemeClr>
            </a:solidFill>
            <a:ln>
              <a:solidFill>
                <a:schemeClr val="accent5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755" name="Conector 754">
              <a:extLst>
                <a:ext uri="{FF2B5EF4-FFF2-40B4-BE49-F238E27FC236}">
                  <a16:creationId xmlns:a16="http://schemas.microsoft.com/office/drawing/2014/main" id="{00000000-0008-0000-0000-0000F3020000}"/>
                </a:ext>
              </a:extLst>
            </xdr:cNvPr>
            <xdr:cNvSpPr/>
          </xdr:nvSpPr>
          <xdr:spPr>
            <a:xfrm>
              <a:off x="3170871" y="16774577"/>
              <a:ext cx="136419" cy="134697"/>
            </a:xfrm>
            <a:prstGeom prst="flowChartConnector">
              <a:avLst/>
            </a:prstGeom>
            <a:solidFill>
              <a:schemeClr val="bg2">
                <a:lumMod val="50000"/>
              </a:schemeClr>
            </a:solidFill>
            <a:ln>
              <a:solidFill>
                <a:schemeClr val="accent5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759" name="Conector 758">
              <a:extLst>
                <a:ext uri="{FF2B5EF4-FFF2-40B4-BE49-F238E27FC236}">
                  <a16:creationId xmlns:a16="http://schemas.microsoft.com/office/drawing/2014/main" id="{00000000-0008-0000-0000-0000F7020000}"/>
                </a:ext>
              </a:extLst>
            </xdr:cNvPr>
            <xdr:cNvSpPr/>
          </xdr:nvSpPr>
          <xdr:spPr>
            <a:xfrm>
              <a:off x="3178051" y="16319494"/>
              <a:ext cx="136419" cy="134697"/>
            </a:xfrm>
            <a:prstGeom prst="flowChartConnector">
              <a:avLst/>
            </a:prstGeom>
            <a:solidFill>
              <a:schemeClr val="bg2">
                <a:lumMod val="50000"/>
              </a:schemeClr>
            </a:solidFill>
            <a:ln>
              <a:solidFill>
                <a:schemeClr val="accent5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788" name="Conector 787">
              <a:extLst>
                <a:ext uri="{FF2B5EF4-FFF2-40B4-BE49-F238E27FC236}">
                  <a16:creationId xmlns:a16="http://schemas.microsoft.com/office/drawing/2014/main" id="{00000000-0008-0000-0000-000014030000}"/>
                </a:ext>
              </a:extLst>
            </xdr:cNvPr>
            <xdr:cNvSpPr/>
          </xdr:nvSpPr>
          <xdr:spPr>
            <a:xfrm>
              <a:off x="1755740" y="16308911"/>
              <a:ext cx="136419" cy="134697"/>
            </a:xfrm>
            <a:prstGeom prst="flowChartConnector">
              <a:avLst/>
            </a:prstGeom>
            <a:solidFill>
              <a:schemeClr val="bg2">
                <a:lumMod val="50000"/>
              </a:schemeClr>
            </a:solidFill>
            <a:ln>
              <a:solidFill>
                <a:schemeClr val="accent5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789" name="Conector 788">
              <a:extLst>
                <a:ext uri="{FF2B5EF4-FFF2-40B4-BE49-F238E27FC236}">
                  <a16:creationId xmlns:a16="http://schemas.microsoft.com/office/drawing/2014/main" id="{00000000-0008-0000-0000-000015030000}"/>
                </a:ext>
              </a:extLst>
            </xdr:cNvPr>
            <xdr:cNvSpPr/>
          </xdr:nvSpPr>
          <xdr:spPr>
            <a:xfrm>
              <a:off x="2681004" y="16302562"/>
              <a:ext cx="136419" cy="134697"/>
            </a:xfrm>
            <a:prstGeom prst="flowChartConnector">
              <a:avLst/>
            </a:prstGeom>
            <a:solidFill>
              <a:schemeClr val="bg2">
                <a:lumMod val="50000"/>
              </a:schemeClr>
            </a:solidFill>
            <a:ln>
              <a:solidFill>
                <a:schemeClr val="accent5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790" name="Conector 789">
              <a:extLst>
                <a:ext uri="{FF2B5EF4-FFF2-40B4-BE49-F238E27FC236}">
                  <a16:creationId xmlns:a16="http://schemas.microsoft.com/office/drawing/2014/main" id="{00000000-0008-0000-0000-000016030000}"/>
                </a:ext>
              </a:extLst>
            </xdr:cNvPr>
            <xdr:cNvSpPr/>
          </xdr:nvSpPr>
          <xdr:spPr>
            <a:xfrm>
              <a:off x="2677688" y="16778810"/>
              <a:ext cx="136419" cy="134697"/>
            </a:xfrm>
            <a:prstGeom prst="flowChartConnector">
              <a:avLst/>
            </a:prstGeom>
            <a:solidFill>
              <a:schemeClr val="bg2">
                <a:lumMod val="50000"/>
              </a:schemeClr>
            </a:solidFill>
            <a:ln>
              <a:solidFill>
                <a:schemeClr val="accent5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xdr:sp macro="" textlink="">
        <xdr:nvSpPr>
          <xdr:cNvPr id="814" name="Conector 813">
            <a:extLst>
              <a:ext uri="{FF2B5EF4-FFF2-40B4-BE49-F238E27FC236}">
                <a16:creationId xmlns:a16="http://schemas.microsoft.com/office/drawing/2014/main" id="{00000000-0008-0000-0000-00002E030000}"/>
              </a:ext>
            </a:extLst>
          </xdr:cNvPr>
          <xdr:cNvSpPr/>
        </xdr:nvSpPr>
        <xdr:spPr>
          <a:xfrm>
            <a:off x="2514707" y="21678900"/>
            <a:ext cx="136419" cy="134697"/>
          </a:xfrm>
          <a:prstGeom prst="flowChartConnector">
            <a:avLst/>
          </a:prstGeom>
          <a:solidFill>
            <a:schemeClr val="bg2">
              <a:lumMod val="50000"/>
            </a:schemeClr>
          </a:solidFill>
          <a:ln>
            <a:solidFill>
              <a:schemeClr val="accent5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15" name="Conector 814">
            <a:extLst>
              <a:ext uri="{FF2B5EF4-FFF2-40B4-BE49-F238E27FC236}">
                <a16:creationId xmlns:a16="http://schemas.microsoft.com/office/drawing/2014/main" id="{00000000-0008-0000-0000-00002F030000}"/>
              </a:ext>
            </a:extLst>
          </xdr:cNvPr>
          <xdr:cNvSpPr/>
        </xdr:nvSpPr>
        <xdr:spPr>
          <a:xfrm>
            <a:off x="2511391" y="22155148"/>
            <a:ext cx="136419" cy="134697"/>
          </a:xfrm>
          <a:prstGeom prst="flowChartConnector">
            <a:avLst/>
          </a:prstGeom>
          <a:solidFill>
            <a:schemeClr val="bg2">
              <a:lumMod val="50000"/>
            </a:schemeClr>
          </a:solidFill>
          <a:ln>
            <a:solidFill>
              <a:schemeClr val="accent5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twoCellAnchor editAs="oneCell">
    <xdr:from>
      <xdr:col>2</xdr:col>
      <xdr:colOff>504824</xdr:colOff>
      <xdr:row>107</xdr:row>
      <xdr:rowOff>37024</xdr:rowOff>
    </xdr:from>
    <xdr:to>
      <xdr:col>4</xdr:col>
      <xdr:colOff>714374</xdr:colOff>
      <xdr:row>116</xdr:row>
      <xdr:rowOff>30320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23173249"/>
          <a:ext cx="1895475" cy="1898296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238126</xdr:colOff>
      <xdr:row>116</xdr:row>
      <xdr:rowOff>8593</xdr:rowOff>
    </xdr:from>
    <xdr:to>
      <xdr:col>6</xdr:col>
      <xdr:colOff>361951</xdr:colOff>
      <xdr:row>118</xdr:row>
      <xdr:rowOff>92807</xdr:rowOff>
    </xdr:to>
    <xdr:pic>
      <xdr:nvPicPr>
        <xdr:cNvPr id="8" name="Imagen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6" y="25049818"/>
          <a:ext cx="4438650" cy="503314"/>
        </a:xfrm>
        <a:prstGeom prst="rect">
          <a:avLst/>
        </a:prstGeom>
      </xdr:spPr>
    </xdr:pic>
    <xdr:clientData/>
  </xdr:twoCellAnchor>
  <xdr:twoCellAnchor editAs="oneCell">
    <xdr:from>
      <xdr:col>9</xdr:col>
      <xdr:colOff>361951</xdr:colOff>
      <xdr:row>0</xdr:row>
      <xdr:rowOff>104775</xdr:rowOff>
    </xdr:from>
    <xdr:to>
      <xdr:col>11</xdr:col>
      <xdr:colOff>673549</xdr:colOff>
      <xdr:row>8</xdr:row>
      <xdr:rowOff>190500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1" y="104775"/>
          <a:ext cx="1835598" cy="1838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/HebMerma" TargetMode="External"/><Relationship Id="rId2" Type="http://schemas.openxmlformats.org/officeDocument/2006/relationships/hyperlink" Target="https://www.youtube.com/c/HebMerma" TargetMode="External"/><Relationship Id="rId1" Type="http://schemas.openxmlformats.org/officeDocument/2006/relationships/hyperlink" Target="https://www.youtube.com/c/HebMerm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youtube.com/c/HebMer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H117"/>
  <sheetViews>
    <sheetView showGridLines="0" showRowColHeaders="0" tabSelected="1" zoomScaleNormal="100" workbookViewId="0">
      <selection activeCell="C5" sqref="C5"/>
    </sheetView>
  </sheetViews>
  <sheetFormatPr baseColWidth="10" defaultRowHeight="16.5" x14ac:dyDescent="0.3"/>
  <cols>
    <col min="1" max="1" width="6.85546875" style="16" customWidth="1"/>
    <col min="2" max="2" width="13.140625" style="16" customWidth="1"/>
    <col min="3" max="3" width="13.85546875" style="16" customWidth="1"/>
    <col min="4" max="4" width="11.42578125" style="16"/>
    <col min="5" max="5" width="14.85546875" style="16" customWidth="1"/>
    <col min="6" max="6" width="11.42578125" style="16"/>
    <col min="7" max="7" width="12.42578125" style="16" customWidth="1"/>
    <col min="8" max="8" width="12.5703125" style="16" bestFit="1" customWidth="1"/>
    <col min="9" max="16384" width="11.42578125" style="16"/>
  </cols>
  <sheetData>
    <row r="1" spans="2:21" ht="17.25" thickBot="1" x14ac:dyDescent="0.35">
      <c r="I1" s="14"/>
      <c r="J1" s="14"/>
      <c r="K1" s="14"/>
      <c r="L1" s="14"/>
      <c r="M1" s="14"/>
    </row>
    <row r="2" spans="2:21" ht="21" thickTop="1" thickBot="1" x14ac:dyDescent="0.35">
      <c r="B2" s="153" t="s">
        <v>22</v>
      </c>
      <c r="C2" s="154"/>
      <c r="D2" s="154"/>
      <c r="E2" s="154"/>
      <c r="F2" s="154"/>
      <c r="G2" s="154"/>
      <c r="H2" s="155"/>
      <c r="I2" s="14"/>
      <c r="J2" s="14"/>
      <c r="K2" s="14"/>
      <c r="L2" s="14"/>
      <c r="M2" s="14"/>
    </row>
    <row r="3" spans="2:21" ht="17.25" thickTop="1" x14ac:dyDescent="0.3">
      <c r="I3" s="14"/>
      <c r="J3" s="14"/>
      <c r="K3" s="14"/>
      <c r="L3" s="14"/>
      <c r="M3" s="14"/>
      <c r="N3" s="14" t="s">
        <v>40</v>
      </c>
      <c r="O3" s="22" t="s">
        <v>34</v>
      </c>
      <c r="P3" s="14"/>
    </row>
    <row r="4" spans="2:21" x14ac:dyDescent="0.3">
      <c r="C4" s="1" t="s">
        <v>0</v>
      </c>
      <c r="G4" s="71" t="s">
        <v>108</v>
      </c>
      <c r="H4" s="71" t="s">
        <v>109</v>
      </c>
      <c r="I4" s="14"/>
      <c r="J4" s="14"/>
      <c r="K4" s="14"/>
      <c r="L4" s="14"/>
      <c r="M4" s="14"/>
      <c r="N4" s="14" t="s">
        <v>32</v>
      </c>
      <c r="O4" s="22" t="s">
        <v>35</v>
      </c>
      <c r="P4" s="14"/>
    </row>
    <row r="5" spans="2:21" x14ac:dyDescent="0.3">
      <c r="B5" s="2" t="s">
        <v>1</v>
      </c>
      <c r="C5" s="117"/>
      <c r="D5" s="119" t="s">
        <v>110</v>
      </c>
      <c r="E5" s="4"/>
      <c r="F5" s="2" t="s">
        <v>25</v>
      </c>
      <c r="G5" s="43"/>
      <c r="H5" s="17"/>
      <c r="I5" s="14"/>
      <c r="J5" s="14"/>
      <c r="K5" s="14"/>
      <c r="L5" s="14"/>
      <c r="M5" s="14"/>
      <c r="N5" s="14" t="s">
        <v>33</v>
      </c>
      <c r="O5" s="22" t="s">
        <v>36</v>
      </c>
      <c r="P5" s="14"/>
    </row>
    <row r="6" spans="2:21" x14ac:dyDescent="0.3">
      <c r="B6" s="2" t="s">
        <v>2</v>
      </c>
      <c r="C6" s="117"/>
      <c r="D6" s="119" t="s">
        <v>110</v>
      </c>
      <c r="E6" s="4"/>
      <c r="F6" s="2" t="s">
        <v>26</v>
      </c>
      <c r="G6" s="44"/>
      <c r="H6" s="18"/>
      <c r="I6" s="14"/>
      <c r="J6" s="14"/>
      <c r="K6" s="14"/>
      <c r="L6" s="14"/>
      <c r="M6" s="14"/>
      <c r="N6" s="14"/>
      <c r="O6" s="22" t="s">
        <v>37</v>
      </c>
      <c r="P6" s="14"/>
    </row>
    <row r="7" spans="2:21" x14ac:dyDescent="0.3">
      <c r="B7" s="5" t="s">
        <v>19</v>
      </c>
      <c r="C7" s="117"/>
      <c r="D7" s="119" t="s">
        <v>114</v>
      </c>
      <c r="E7" s="4"/>
      <c r="I7" s="14"/>
      <c r="J7" s="14"/>
      <c r="K7" s="14"/>
      <c r="L7" s="14"/>
      <c r="M7" s="14"/>
    </row>
    <row r="8" spans="2:21" x14ac:dyDescent="0.3">
      <c r="B8" s="5" t="s">
        <v>20</v>
      </c>
      <c r="C8" s="117"/>
      <c r="D8" s="119" t="s">
        <v>114</v>
      </c>
      <c r="E8" s="4"/>
      <c r="F8" s="2" t="s">
        <v>68</v>
      </c>
      <c r="G8" s="44"/>
      <c r="H8" s="18"/>
      <c r="I8" s="14"/>
      <c r="J8" s="14"/>
      <c r="K8" s="14"/>
      <c r="L8" s="14"/>
      <c r="M8" s="14"/>
    </row>
    <row r="9" spans="2:21" x14ac:dyDescent="0.3">
      <c r="B9" s="5" t="s">
        <v>21</v>
      </c>
      <c r="C9" s="117"/>
      <c r="D9" s="119" t="s">
        <v>114</v>
      </c>
      <c r="I9" s="14"/>
      <c r="K9" s="14"/>
      <c r="L9" s="14"/>
      <c r="M9" s="14"/>
    </row>
    <row r="10" spans="2:21" x14ac:dyDescent="0.3">
      <c r="B10" s="5" t="s">
        <v>23</v>
      </c>
      <c r="C10" s="118"/>
      <c r="D10" s="119" t="s">
        <v>111</v>
      </c>
      <c r="F10" s="5" t="s">
        <v>30</v>
      </c>
      <c r="G10" s="21"/>
      <c r="I10" s="14"/>
      <c r="J10" s="133" t="s">
        <v>113</v>
      </c>
      <c r="L10" s="14"/>
      <c r="M10" s="14"/>
    </row>
    <row r="11" spans="2:21" x14ac:dyDescent="0.3">
      <c r="B11" s="5" t="s">
        <v>24</v>
      </c>
      <c r="C11" s="118"/>
      <c r="D11" s="119" t="s">
        <v>111</v>
      </c>
      <c r="F11" s="5" t="s">
        <v>31</v>
      </c>
      <c r="G11" s="21"/>
      <c r="I11" s="14"/>
      <c r="J11" s="14"/>
      <c r="K11" s="14"/>
      <c r="L11" s="14"/>
      <c r="M11" s="14"/>
    </row>
    <row r="12" spans="2:21" x14ac:dyDescent="0.3">
      <c r="I12" s="14"/>
      <c r="J12" s="14"/>
      <c r="L12" s="7"/>
      <c r="M12" s="7"/>
    </row>
    <row r="13" spans="2:21" x14ac:dyDescent="0.3">
      <c r="B13" s="9"/>
      <c r="C13" s="9"/>
      <c r="D13" s="9"/>
      <c r="E13" s="9"/>
      <c r="F13" s="9"/>
      <c r="G13" s="9"/>
      <c r="H13" s="9"/>
      <c r="I13" s="9"/>
      <c r="K13" s="9"/>
      <c r="L13" s="9"/>
      <c r="M13" s="9"/>
      <c r="S13" s="9"/>
    </row>
    <row r="14" spans="2:21" x14ac:dyDescent="0.3">
      <c r="B14" s="9"/>
      <c r="C14" s="9"/>
      <c r="D14" s="9"/>
      <c r="E14" s="9"/>
      <c r="F14" s="9"/>
      <c r="G14" s="9"/>
      <c r="H14" s="9"/>
      <c r="I14" s="9"/>
      <c r="K14" s="9"/>
      <c r="L14" s="9"/>
      <c r="M14" s="9"/>
      <c r="N14" s="9"/>
      <c r="O14" s="7">
        <v>1</v>
      </c>
      <c r="P14" s="9"/>
      <c r="Q14" s="9"/>
      <c r="S14" s="9"/>
    </row>
    <row r="15" spans="2:21" x14ac:dyDescent="0.3">
      <c r="B15" s="9"/>
      <c r="C15" s="9"/>
      <c r="D15" s="9"/>
      <c r="E15" s="9"/>
      <c r="F15" s="9"/>
      <c r="G15" s="9"/>
      <c r="H15" s="9"/>
      <c r="I15" s="9"/>
      <c r="K15" s="9"/>
      <c r="L15" s="9"/>
      <c r="M15" s="131"/>
      <c r="N15" s="9"/>
      <c r="O15" s="14">
        <v>2</v>
      </c>
      <c r="P15" s="9"/>
      <c r="Q15" s="9"/>
      <c r="S15" s="9"/>
      <c r="U15" s="10"/>
    </row>
    <row r="16" spans="2:21" x14ac:dyDescent="0.3">
      <c r="B16" s="129"/>
      <c r="C16" s="9"/>
      <c r="D16" s="9"/>
      <c r="E16" s="9"/>
      <c r="F16" s="9"/>
      <c r="G16" s="9"/>
      <c r="H16" s="9"/>
      <c r="I16" s="9"/>
      <c r="K16" s="9"/>
      <c r="L16" s="9"/>
      <c r="M16" s="20"/>
      <c r="N16" s="9"/>
      <c r="O16" s="14">
        <v>3</v>
      </c>
      <c r="P16" s="9"/>
      <c r="Q16" s="9"/>
      <c r="S16" s="9"/>
    </row>
    <row r="17" spans="2:19" x14ac:dyDescent="0.3">
      <c r="B17" s="9"/>
      <c r="C17" s="9"/>
      <c r="D17" s="9"/>
      <c r="E17" s="9"/>
      <c r="F17" s="9"/>
      <c r="G17" s="9"/>
      <c r="H17" s="9"/>
      <c r="I17" s="9"/>
      <c r="K17" s="9"/>
      <c r="L17" s="9"/>
      <c r="M17" s="131"/>
      <c r="N17" s="9"/>
      <c r="O17" s="14">
        <v>4</v>
      </c>
      <c r="P17" s="9"/>
      <c r="Q17" s="9"/>
      <c r="S17" s="9"/>
    </row>
    <row r="18" spans="2:19" x14ac:dyDescent="0.3">
      <c r="C18" s="9"/>
      <c r="D18" s="9"/>
      <c r="E18" s="9"/>
      <c r="F18" s="9"/>
      <c r="G18" s="9"/>
      <c r="H18" s="9"/>
      <c r="I18" s="9"/>
      <c r="K18" s="9"/>
      <c r="L18" s="9"/>
      <c r="M18" s="20"/>
      <c r="O18" s="14">
        <v>5</v>
      </c>
      <c r="S18" s="9"/>
    </row>
    <row r="19" spans="2:19" x14ac:dyDescent="0.3">
      <c r="B19" s="9"/>
      <c r="C19" s="9"/>
      <c r="D19" s="9"/>
      <c r="E19" s="9"/>
      <c r="F19" s="9"/>
      <c r="G19" s="9"/>
      <c r="H19" s="9"/>
      <c r="I19" s="9"/>
      <c r="K19" s="9"/>
      <c r="L19" s="9"/>
      <c r="M19" s="131"/>
      <c r="N19" s="11"/>
      <c r="O19" s="14">
        <v>6</v>
      </c>
      <c r="P19" s="6"/>
      <c r="S19" s="11"/>
    </row>
    <row r="20" spans="2:19" x14ac:dyDescent="0.3">
      <c r="B20" s="9"/>
      <c r="C20" s="9"/>
      <c r="D20" s="9"/>
      <c r="E20" s="9"/>
      <c r="F20" s="9"/>
      <c r="G20" s="9"/>
      <c r="H20" s="9"/>
      <c r="I20" s="9"/>
      <c r="K20" s="9"/>
      <c r="L20" s="9"/>
      <c r="M20" s="20"/>
      <c r="N20" s="11"/>
      <c r="O20" s="14">
        <v>7</v>
      </c>
      <c r="P20" s="6"/>
      <c r="S20" s="11"/>
    </row>
    <row r="21" spans="2:19" x14ac:dyDescent="0.3">
      <c r="B21" s="129"/>
      <c r="C21" s="9"/>
      <c r="D21" s="9"/>
      <c r="E21" s="9"/>
      <c r="F21" s="9"/>
      <c r="G21" s="9"/>
      <c r="H21" s="9"/>
      <c r="I21" s="9"/>
      <c r="K21" s="9"/>
      <c r="L21" s="9"/>
      <c r="M21" s="131"/>
      <c r="O21" s="14">
        <v>8</v>
      </c>
    </row>
    <row r="22" spans="2:19" x14ac:dyDescent="0.3">
      <c r="B22" s="9"/>
      <c r="C22" s="9"/>
      <c r="D22" s="9"/>
      <c r="E22" s="9"/>
      <c r="F22" s="9"/>
      <c r="G22" s="9"/>
      <c r="H22" s="9"/>
      <c r="I22" s="9"/>
      <c r="K22" s="9"/>
      <c r="L22" s="9"/>
      <c r="M22" s="20"/>
      <c r="O22" s="14">
        <v>9</v>
      </c>
    </row>
    <row r="23" spans="2:19" x14ac:dyDescent="0.3">
      <c r="B23" s="9"/>
      <c r="C23" s="9"/>
      <c r="D23" s="9"/>
      <c r="E23" s="9"/>
      <c r="F23" s="9"/>
      <c r="G23" s="9"/>
      <c r="H23" s="9"/>
      <c r="I23" s="9"/>
      <c r="K23" s="9"/>
      <c r="L23" s="9"/>
      <c r="M23" s="131"/>
      <c r="O23" s="14">
        <v>10</v>
      </c>
    </row>
    <row r="24" spans="2:19" x14ac:dyDescent="0.3">
      <c r="B24" s="9"/>
      <c r="C24" s="9"/>
      <c r="D24" s="9"/>
      <c r="E24" s="9"/>
      <c r="F24" s="9"/>
      <c r="G24" s="9"/>
      <c r="H24" s="9"/>
      <c r="I24" s="9"/>
      <c r="K24" s="9"/>
      <c r="L24" s="9"/>
      <c r="M24" s="9"/>
    </row>
    <row r="25" spans="2:19" x14ac:dyDescent="0.3">
      <c r="B25" s="9"/>
      <c r="C25" s="130"/>
      <c r="D25" s="9"/>
      <c r="E25" s="130"/>
      <c r="F25" s="9"/>
      <c r="G25" s="130"/>
      <c r="H25" s="9"/>
      <c r="I25" s="9"/>
      <c r="K25" s="9"/>
      <c r="L25" s="9"/>
      <c r="M25" s="9"/>
      <c r="N25" s="9"/>
      <c r="O25" s="9"/>
    </row>
    <row r="26" spans="2:19" x14ac:dyDescent="0.3">
      <c r="B26" s="9"/>
      <c r="C26" s="9"/>
      <c r="D26" s="9"/>
      <c r="E26" s="9"/>
      <c r="F26" s="9"/>
      <c r="G26" s="9"/>
      <c r="H26" s="9"/>
      <c r="I26" s="9"/>
      <c r="M26" s="9"/>
      <c r="N26" s="12"/>
      <c r="O26" s="3"/>
    </row>
    <row r="27" spans="2:19" x14ac:dyDescent="0.3">
      <c r="C27" s="9"/>
      <c r="D27" s="9"/>
      <c r="E27" s="9"/>
      <c r="K27" s="132"/>
    </row>
    <row r="30" spans="2:19" ht="17.25" thickBot="1" x14ac:dyDescent="0.35">
      <c r="B30" s="1" t="s">
        <v>27</v>
      </c>
    </row>
    <row r="31" spans="2:19" ht="18" thickTop="1" thickBot="1" x14ac:dyDescent="0.35">
      <c r="B31" s="19" t="s">
        <v>28</v>
      </c>
      <c r="F31" s="5" t="s">
        <v>29</v>
      </c>
      <c r="G31" s="132"/>
      <c r="K31" s="150" t="s">
        <v>61</v>
      </c>
      <c r="L31" s="151"/>
      <c r="M31" s="151"/>
      <c r="N31" s="151"/>
      <c r="O31" s="151"/>
      <c r="P31" s="152"/>
    </row>
    <row r="32" spans="2:19" ht="18" thickTop="1" thickBot="1" x14ac:dyDescent="0.35">
      <c r="G32" s="14"/>
      <c r="K32" s="141" t="s">
        <v>52</v>
      </c>
      <c r="L32" s="142" t="s">
        <v>56</v>
      </c>
      <c r="M32" s="143"/>
      <c r="N32" s="144"/>
      <c r="O32" s="141" t="s">
        <v>63</v>
      </c>
      <c r="P32" s="141" t="s">
        <v>64</v>
      </c>
    </row>
    <row r="33" spans="2:16" ht="18" thickTop="1" thickBot="1" x14ac:dyDescent="0.35">
      <c r="B33" s="23" t="s">
        <v>38</v>
      </c>
      <c r="G33" s="30" t="s">
        <v>62</v>
      </c>
      <c r="H33" s="68" t="str">
        <f>IFERROR(M41,"")</f>
        <v/>
      </c>
      <c r="I33" s="69" t="str">
        <f>IFERROR(N41,"")</f>
        <v/>
      </c>
      <c r="K33" s="145" t="s">
        <v>70</v>
      </c>
      <c r="L33" s="146" t="s">
        <v>57</v>
      </c>
      <c r="M33" s="146"/>
      <c r="N33" s="146"/>
      <c r="O33" s="147">
        <v>1.1000000000000001</v>
      </c>
      <c r="P33" s="148">
        <v>0.3</v>
      </c>
    </row>
    <row r="34" spans="2:16" ht="18" thickTop="1" thickBot="1" x14ac:dyDescent="0.35">
      <c r="B34" s="25" t="s">
        <v>45</v>
      </c>
      <c r="C34" s="13"/>
      <c r="D34" s="24" t="str">
        <f>IF(G10="","",G10)</f>
        <v/>
      </c>
      <c r="E34" s="59">
        <v>300</v>
      </c>
      <c r="F34" s="3"/>
      <c r="G34" s="24" t="s">
        <v>47</v>
      </c>
      <c r="H34" s="66" t="str">
        <f>IFERROR(IF(J10="https://www.youtube.com/c/HebMerma",IF("HM"="HM",ROUNDUP(((H33*E40)/1000),1),"Error"),""),"")</f>
        <v/>
      </c>
      <c r="K34" s="145" t="s">
        <v>69</v>
      </c>
      <c r="L34" s="143" t="s">
        <v>58</v>
      </c>
      <c r="M34" s="143"/>
      <c r="N34" s="143"/>
      <c r="O34" s="147">
        <v>1.1000000000000001</v>
      </c>
      <c r="P34" s="148">
        <v>0.25</v>
      </c>
    </row>
    <row r="35" spans="2:16" ht="18" thickTop="1" thickBot="1" x14ac:dyDescent="0.35">
      <c r="D35" s="24" t="s">
        <v>41</v>
      </c>
      <c r="E35" s="64" t="str">
        <f>IF(C5="","",100)</f>
        <v/>
      </c>
      <c r="F35" s="3"/>
      <c r="K35" s="145" t="s">
        <v>53</v>
      </c>
      <c r="L35" s="146" t="s">
        <v>59</v>
      </c>
      <c r="M35" s="146"/>
      <c r="N35" s="146"/>
      <c r="O35" s="147">
        <v>1.25</v>
      </c>
      <c r="P35" s="148">
        <v>0.25</v>
      </c>
    </row>
    <row r="36" spans="2:16" ht="18" thickTop="1" thickBot="1" x14ac:dyDescent="0.35">
      <c r="D36" s="24" t="s">
        <v>42</v>
      </c>
      <c r="E36" s="64" t="str">
        <f>IF(C5="","",100)</f>
        <v/>
      </c>
      <c r="F36" s="3"/>
      <c r="G36" s="23" t="s">
        <v>48</v>
      </c>
      <c r="K36" s="145" t="s">
        <v>54</v>
      </c>
      <c r="L36" s="143" t="s">
        <v>59</v>
      </c>
      <c r="M36" s="143"/>
      <c r="N36" s="143"/>
      <c r="O36" s="147">
        <v>1.25</v>
      </c>
      <c r="P36" s="148">
        <v>0.25</v>
      </c>
    </row>
    <row r="37" spans="2:16" ht="18" thickTop="1" thickBot="1" x14ac:dyDescent="0.35">
      <c r="D37" s="24" t="s">
        <v>43</v>
      </c>
      <c r="E37" s="64" t="str">
        <f>IF(C8="","",C8)</f>
        <v/>
      </c>
      <c r="F37" s="3"/>
      <c r="G37" s="24" t="s">
        <v>49</v>
      </c>
      <c r="H37" s="57" t="str">
        <f>IF(H34="","","AT     x")</f>
        <v/>
      </c>
      <c r="I37" s="28" t="str">
        <f>H34</f>
        <v/>
      </c>
      <c r="K37" s="145" t="s">
        <v>55</v>
      </c>
      <c r="L37" s="143" t="s">
        <v>60</v>
      </c>
      <c r="M37" s="143"/>
      <c r="N37" s="143"/>
      <c r="O37" s="147">
        <v>1.5</v>
      </c>
      <c r="P37" s="148">
        <v>0.2</v>
      </c>
    </row>
    <row r="38" spans="2:16" x14ac:dyDescent="0.3">
      <c r="D38" s="24" t="s">
        <v>39</v>
      </c>
      <c r="E38" s="64" t="str">
        <f>IF(C9="","",C9)</f>
        <v/>
      </c>
      <c r="F38" s="3"/>
      <c r="H38" s="63" t="str">
        <f>I33</f>
        <v/>
      </c>
      <c r="I38" s="27" t="str">
        <f>IF(H34="","",C5/1000)</f>
        <v/>
      </c>
      <c r="P38" s="136" t="s">
        <v>113</v>
      </c>
    </row>
    <row r="39" spans="2:16" ht="17.25" thickBot="1" x14ac:dyDescent="0.35">
      <c r="B39" s="25" t="s">
        <v>46</v>
      </c>
      <c r="D39" s="24"/>
      <c r="E39" s="70" t="str">
        <f>IF(C5="","",C7*G6)</f>
        <v/>
      </c>
      <c r="F39" s="3"/>
      <c r="J39" s="14" t="s">
        <v>84</v>
      </c>
      <c r="K39" s="14"/>
      <c r="L39" s="14"/>
      <c r="M39" s="14"/>
      <c r="N39" s="14"/>
    </row>
    <row r="40" spans="2:16" ht="18" thickTop="1" thickBot="1" x14ac:dyDescent="0.35">
      <c r="D40" s="26" t="s">
        <v>44</v>
      </c>
      <c r="E40" s="65">
        <f>IF(E34="","",SUM(E34:E39))</f>
        <v>300</v>
      </c>
      <c r="F40" s="3"/>
      <c r="G40" s="29" t="s">
        <v>50</v>
      </c>
      <c r="H40" s="58"/>
      <c r="J40" s="14" t="s">
        <v>83</v>
      </c>
      <c r="K40" s="14"/>
      <c r="L40" s="38" t="s">
        <v>52</v>
      </c>
      <c r="M40" s="38" t="s">
        <v>63</v>
      </c>
      <c r="N40" s="38" t="s">
        <v>64</v>
      </c>
    </row>
    <row r="41" spans="2:16" ht="18" thickTop="1" thickBot="1" x14ac:dyDescent="0.35">
      <c r="G41" s="24" t="s">
        <v>51</v>
      </c>
      <c r="H41" s="67" t="str">
        <f>IFERROR((SQRT((I37)/(H38*I38))),"")</f>
        <v/>
      </c>
      <c r="I41" s="34" t="e">
        <f>ROUND(H41,2)</f>
        <v>#VALUE!</v>
      </c>
      <c r="J41" s="14" t="s">
        <v>82</v>
      </c>
      <c r="K41" s="14"/>
      <c r="L41" s="38">
        <f>G31</f>
        <v>0</v>
      </c>
      <c r="M41" s="38" t="e">
        <f>VLOOKUP(L41,K32:P37,MATCH(M40,K32:P32,0),0)</f>
        <v>#N/A</v>
      </c>
      <c r="N41" s="38" t="e">
        <f>VLOOKUP(L41,K32:P37,MATCH(N40,K32:P32,0),0)</f>
        <v>#N/A</v>
      </c>
    </row>
    <row r="42" spans="2:16" ht="17.25" thickTop="1" x14ac:dyDescent="0.3">
      <c r="J42" s="14" t="s">
        <v>85</v>
      </c>
      <c r="K42" s="14"/>
    </row>
    <row r="43" spans="2:16" x14ac:dyDescent="0.3">
      <c r="B43" s="8" t="s">
        <v>65</v>
      </c>
      <c r="C43" s="35"/>
      <c r="D43" s="35"/>
      <c r="E43" s="35"/>
      <c r="F43" s="36">
        <f>K27</f>
        <v>0</v>
      </c>
      <c r="J43" s="14" t="s">
        <v>86</v>
      </c>
      <c r="K43" s="14"/>
    </row>
    <row r="44" spans="2:16" x14ac:dyDescent="0.3">
      <c r="J44" s="14" t="s">
        <v>87</v>
      </c>
      <c r="K44" s="14"/>
    </row>
    <row r="45" spans="2:16" ht="17.25" thickBot="1" x14ac:dyDescent="0.35">
      <c r="C45" s="31" t="s">
        <v>66</v>
      </c>
      <c r="D45" s="32" t="s">
        <v>67</v>
      </c>
      <c r="E45" s="33" t="str">
        <f>IF(H41="","",H40)</f>
        <v/>
      </c>
      <c r="F45" s="37" t="s">
        <v>68</v>
      </c>
      <c r="G45" s="138" t="str">
        <f>IF(C25="","",C25/2+E25/2)</f>
        <v/>
      </c>
      <c r="H45" s="139" t="str">
        <f>IF(B21="","",B21/2+B16/2)</f>
        <v/>
      </c>
      <c r="I45" s="140" t="str">
        <f>IFERROR((G45*H45),"")</f>
        <v/>
      </c>
    </row>
    <row r="46" spans="2:16" ht="17.25" thickTop="1" x14ac:dyDescent="0.3">
      <c r="B46" s="14">
        <v>1</v>
      </c>
      <c r="C46" s="73" t="str">
        <f>IF(B46&lt;=$K$27,1,"")</f>
        <v/>
      </c>
      <c r="D46" s="74" t="str">
        <f>IFERROR(IF(C46="","",$I$41*(SQRT(($I$45*($K$27-0))))),"")</f>
        <v/>
      </c>
      <c r="E46" s="75" t="str">
        <f>IF(D46="","",ROUND(D46,0))</f>
        <v/>
      </c>
      <c r="F46" s="76" t="str">
        <f>IF(E46="","",E46)</f>
        <v/>
      </c>
      <c r="G46" s="126"/>
      <c r="H46" s="137"/>
      <c r="I46" s="96" t="str">
        <f>IFERROR(E46,"")</f>
        <v/>
      </c>
      <c r="J46" s="97" t="str">
        <f>IFERROR(F46,"")</f>
        <v/>
      </c>
      <c r="K46" s="98" t="str">
        <f>IF(I46="","",G5*100)</f>
        <v/>
      </c>
    </row>
    <row r="47" spans="2:16" x14ac:dyDescent="0.3">
      <c r="B47" s="14">
        <v>2</v>
      </c>
      <c r="C47" s="77" t="str">
        <f>IF(B47&lt;=$K$27,2,"")</f>
        <v/>
      </c>
      <c r="D47" s="78" t="str">
        <f>IFERROR(IF(C47="","",$I$41*(SQRT(($I$45*($K$27-1))))),"")</f>
        <v/>
      </c>
      <c r="E47" s="79" t="str">
        <f t="shared" ref="E47:E55" si="0">IF(D47="","",ROUND(D47,0))</f>
        <v/>
      </c>
      <c r="F47" s="80" t="str">
        <f t="shared" ref="F47:F55" si="1">IF(E47="","",E47)</f>
        <v/>
      </c>
      <c r="G47" s="81" t="s">
        <v>67</v>
      </c>
      <c r="H47" s="82" t="str">
        <f>E45</f>
        <v/>
      </c>
      <c r="I47" s="83"/>
      <c r="J47" s="84" t="str">
        <f>IF(I46="","",CEILING((I46*J46/K46),5))</f>
        <v/>
      </c>
      <c r="K47" s="85"/>
    </row>
    <row r="48" spans="2:16" x14ac:dyDescent="0.3">
      <c r="B48" s="14">
        <v>3</v>
      </c>
      <c r="C48" s="77" t="str">
        <f>IF(B48&lt;=$K$27,3,"")</f>
        <v/>
      </c>
      <c r="D48" s="78" t="str">
        <f>IFERROR(IF(C48="","",$I$41*(SQRT(($I$45*($K$27-2))))),"")</f>
        <v/>
      </c>
      <c r="E48" s="79" t="str">
        <f t="shared" si="0"/>
        <v/>
      </c>
      <c r="F48" s="80" t="str">
        <f t="shared" si="1"/>
        <v/>
      </c>
      <c r="G48" s="86"/>
      <c r="H48" s="82"/>
      <c r="I48" s="99" t="str">
        <f>K46</f>
        <v/>
      </c>
      <c r="J48" s="100" t="str">
        <f>J47</f>
        <v/>
      </c>
      <c r="K48" s="85"/>
    </row>
    <row r="49" spans="2:11" x14ac:dyDescent="0.3">
      <c r="B49" s="14">
        <v>4</v>
      </c>
      <c r="C49" s="77" t="str">
        <f>IF(B49&lt;=$K$27,4,"")</f>
        <v/>
      </c>
      <c r="D49" s="78" t="str">
        <f>IFERROR(IF(C49="","",$I$41*(SQRT(($I$45*($K$27-3))))),"")</f>
        <v/>
      </c>
      <c r="E49" s="79" t="str">
        <f t="shared" si="0"/>
        <v/>
      </c>
      <c r="F49" s="80" t="str">
        <f t="shared" si="1"/>
        <v/>
      </c>
      <c r="G49" s="127"/>
      <c r="H49" s="128"/>
      <c r="I49" s="83"/>
      <c r="J49" s="82"/>
      <c r="K49" s="85"/>
    </row>
    <row r="50" spans="2:11" x14ac:dyDescent="0.3">
      <c r="B50" s="14">
        <v>5</v>
      </c>
      <c r="C50" s="77" t="str">
        <f>IF(B50&lt;=$K$27,5,"")</f>
        <v/>
      </c>
      <c r="D50" s="78" t="str">
        <f>IFERROR(IF(C50="","",$I$41*(SQRT(($I$45*($K$27-4))))),"")</f>
        <v/>
      </c>
      <c r="E50" s="79" t="str">
        <f t="shared" si="0"/>
        <v/>
      </c>
      <c r="F50" s="87" t="str">
        <f t="shared" si="1"/>
        <v/>
      </c>
      <c r="G50" s="81" t="s">
        <v>67</v>
      </c>
      <c r="H50" s="82" t="str">
        <f>E45</f>
        <v/>
      </c>
      <c r="I50" s="99" t="str">
        <f>I48</f>
        <v/>
      </c>
      <c r="J50" s="100" t="str">
        <f>IF(I50="","",H49)</f>
        <v/>
      </c>
      <c r="K50" s="85"/>
    </row>
    <row r="51" spans="2:11" x14ac:dyDescent="0.3">
      <c r="B51" s="14">
        <v>6</v>
      </c>
      <c r="C51" s="77" t="str">
        <f>IF(B51&lt;=$K$27,6,"")</f>
        <v/>
      </c>
      <c r="D51" s="78" t="str">
        <f>IFERROR(IF(C51="","",$I$41*(SQRT(($I$45*($K$27-5))))),"")</f>
        <v/>
      </c>
      <c r="E51" s="79" t="str">
        <f t="shared" si="0"/>
        <v/>
      </c>
      <c r="F51" s="87" t="str">
        <f t="shared" si="1"/>
        <v/>
      </c>
      <c r="G51" s="86"/>
      <c r="H51" s="82"/>
      <c r="I51" s="83"/>
      <c r="J51" s="82"/>
      <c r="K51" s="85"/>
    </row>
    <row r="52" spans="2:11" x14ac:dyDescent="0.3">
      <c r="B52" s="14">
        <v>7</v>
      </c>
      <c r="C52" s="77" t="str">
        <f>IF(B52&lt;=$K$27,7,"")</f>
        <v/>
      </c>
      <c r="D52" s="78" t="str">
        <f>IFERROR(IF(C52="","",$I$41*(SQRT(($I$45*($K$27-6))))),"")</f>
        <v/>
      </c>
      <c r="E52" s="79" t="str">
        <f t="shared" si="0"/>
        <v/>
      </c>
      <c r="F52" s="87" t="str">
        <f t="shared" si="1"/>
        <v/>
      </c>
      <c r="G52" s="127"/>
      <c r="H52" s="128"/>
      <c r="I52" s="83"/>
      <c r="J52" s="82"/>
      <c r="K52" s="85"/>
    </row>
    <row r="53" spans="2:11" x14ac:dyDescent="0.3">
      <c r="B53" s="14">
        <v>8</v>
      </c>
      <c r="C53" s="77" t="str">
        <f>IF(B53&lt;=$K$27,8,"")</f>
        <v/>
      </c>
      <c r="D53" s="78" t="str">
        <f>IFERROR(IF(C53="","",$I$41*(SQRT(($I$45*($K$27-7))))),"")</f>
        <v/>
      </c>
      <c r="E53" s="79" t="str">
        <f t="shared" si="0"/>
        <v/>
      </c>
      <c r="F53" s="87" t="str">
        <f t="shared" si="1"/>
        <v/>
      </c>
      <c r="G53" s="81" t="s">
        <v>67</v>
      </c>
      <c r="H53" s="82"/>
      <c r="I53" s="99" t="str">
        <f>IF(G52="","",I50)</f>
        <v/>
      </c>
      <c r="J53" s="100" t="str">
        <f>IF(H52="","",H52)</f>
        <v/>
      </c>
      <c r="K53" s="85"/>
    </row>
    <row r="54" spans="2:11" x14ac:dyDescent="0.3">
      <c r="B54" s="14">
        <v>9</v>
      </c>
      <c r="C54" s="77" t="str">
        <f>IF(B54&lt;=$K$27,9,"")</f>
        <v/>
      </c>
      <c r="D54" s="78" t="str">
        <f>IFERROR(IF(C54="","",$I$41*(SQRT(($I$45*($K$27-8))))),"")</f>
        <v/>
      </c>
      <c r="E54" s="79" t="str">
        <f t="shared" si="0"/>
        <v/>
      </c>
      <c r="F54" s="87" t="str">
        <f t="shared" si="1"/>
        <v/>
      </c>
      <c r="G54" s="86"/>
      <c r="H54" s="82"/>
      <c r="I54" s="83"/>
      <c r="J54" s="82"/>
      <c r="K54" s="85"/>
    </row>
    <row r="55" spans="2:11" ht="17.25" thickBot="1" x14ac:dyDescent="0.35">
      <c r="B55" s="14">
        <v>10</v>
      </c>
      <c r="C55" s="88" t="str">
        <f>IF(B55&lt;=$K$27,10,"")</f>
        <v/>
      </c>
      <c r="D55" s="89" t="str">
        <f>IFERROR(IF(C55="","",$I$41*(SQRT(($I$45*($K$27-9))))),"")</f>
        <v/>
      </c>
      <c r="E55" s="90" t="str">
        <f t="shared" si="0"/>
        <v/>
      </c>
      <c r="F55" s="91" t="str">
        <f t="shared" si="1"/>
        <v/>
      </c>
      <c r="G55" s="92"/>
      <c r="H55" s="93"/>
      <c r="I55" s="94"/>
      <c r="J55" s="93"/>
      <c r="K55" s="95"/>
    </row>
    <row r="56" spans="2:11" ht="17.25" thickTop="1" x14ac:dyDescent="0.3">
      <c r="K56" s="136" t="s">
        <v>113</v>
      </c>
    </row>
    <row r="57" spans="2:11" x14ac:dyDescent="0.3">
      <c r="B57" s="1" t="s">
        <v>71</v>
      </c>
    </row>
    <row r="58" spans="2:11" x14ac:dyDescent="0.3">
      <c r="B58" s="72" t="s">
        <v>72</v>
      </c>
    </row>
    <row r="59" spans="2:11" ht="17.25" thickBot="1" x14ac:dyDescent="0.35"/>
    <row r="60" spans="2:11" ht="18" thickTop="1" thickBot="1" x14ac:dyDescent="0.35">
      <c r="C60" s="26" t="s">
        <v>68</v>
      </c>
      <c r="D60" s="101" t="str">
        <f>IF(G8="","",G8*H8)</f>
        <v/>
      </c>
    </row>
    <row r="61" spans="2:11" ht="17.25" thickTop="1" x14ac:dyDescent="0.3"/>
    <row r="62" spans="2:11" x14ac:dyDescent="0.3">
      <c r="B62" s="25" t="s">
        <v>73</v>
      </c>
      <c r="H62" s="25" t="s">
        <v>46</v>
      </c>
    </row>
    <row r="63" spans="2:11" ht="17.25" thickBot="1" x14ac:dyDescent="0.35">
      <c r="D63" s="24" t="s">
        <v>74</v>
      </c>
      <c r="E63" s="102" t="str">
        <f>IFERROR(IF(K56="https://www.youtube.com/c/HebMerma",(E34*(I45-(G5*H8+G6*G8))*K27),""),"")</f>
        <v/>
      </c>
      <c r="I63" s="26" t="s">
        <v>79</v>
      </c>
      <c r="J63" s="102" t="str">
        <f>IFERROR((C7*I45*(K27-1)+150*I45*(K27-4)),"")</f>
        <v/>
      </c>
    </row>
    <row r="64" spans="2:11" ht="18" thickTop="1" thickBot="1" x14ac:dyDescent="0.35">
      <c r="D64" s="24" t="s">
        <v>75</v>
      </c>
      <c r="E64" s="102" t="str">
        <f>IF(D60="","",(G5*H5*H8*2400*K27))</f>
        <v/>
      </c>
      <c r="I64" s="26" t="s">
        <v>79</v>
      </c>
      <c r="J64" s="105" t="str">
        <f>IF(J63="","",J63/1000)</f>
        <v/>
      </c>
    </row>
    <row r="65" spans="2:34" ht="17.25" thickTop="1" x14ac:dyDescent="0.3">
      <c r="D65" s="24" t="s">
        <v>76</v>
      </c>
      <c r="E65" s="102" t="str">
        <f>IF(D60="","",G6*H6*G8*2400*K27)</f>
        <v/>
      </c>
    </row>
    <row r="66" spans="2:34" ht="17.25" thickBot="1" x14ac:dyDescent="0.35">
      <c r="D66" s="24" t="s">
        <v>77</v>
      </c>
      <c r="E66" s="102" t="str">
        <f>IFERROR((((I48/100)*(J48/100)*M23*2400)+(((I48/100)*(J48/100)*M21*2400)*(K27-1))),"")</f>
        <v/>
      </c>
    </row>
    <row r="67" spans="2:34" ht="18" thickTop="1" thickBot="1" x14ac:dyDescent="0.35">
      <c r="B67" s="25" t="s">
        <v>73</v>
      </c>
      <c r="I67" s="25" t="s">
        <v>80</v>
      </c>
      <c r="J67" s="105" t="str">
        <f>IFERROR((J64+E71),"")</f>
        <v/>
      </c>
    </row>
    <row r="68" spans="2:34" ht="17.25" thickTop="1" x14ac:dyDescent="0.3">
      <c r="D68" s="24" t="s">
        <v>43</v>
      </c>
      <c r="E68" s="102" t="str">
        <f>IFERROR((C8*I45*K27),"")</f>
        <v/>
      </c>
    </row>
    <row r="69" spans="2:34" ht="17.25" thickBot="1" x14ac:dyDescent="0.35">
      <c r="D69" s="24" t="s">
        <v>39</v>
      </c>
      <c r="E69" s="103" t="str">
        <f>IFERROR((C9*I45*(K27-1)),"")</f>
        <v/>
      </c>
    </row>
    <row r="70" spans="2:34" ht="18" thickTop="1" thickBot="1" x14ac:dyDescent="0.35">
      <c r="D70" s="39" t="s">
        <v>78</v>
      </c>
      <c r="E70" s="104" t="str">
        <f>IF(D60="","",SUM(E63:E69))</f>
        <v/>
      </c>
    </row>
    <row r="71" spans="2:34" ht="18" thickTop="1" thickBot="1" x14ac:dyDescent="0.35">
      <c r="D71" s="39" t="s">
        <v>78</v>
      </c>
      <c r="E71" s="105" t="str">
        <f>IFERROR((E70/1000),"")</f>
        <v/>
      </c>
    </row>
    <row r="72" spans="2:34" ht="17.25" thickTop="1" x14ac:dyDescent="0.3"/>
    <row r="73" spans="2:34" x14ac:dyDescent="0.3">
      <c r="B73" s="1" t="s">
        <v>81</v>
      </c>
    </row>
    <row r="77" spans="2:34" x14ac:dyDescent="0.3">
      <c r="F77" s="156" t="str">
        <f>E71</f>
        <v/>
      </c>
      <c r="G77" s="156"/>
      <c r="H77" s="157" t="str">
        <f>IF(C10="","",C10)</f>
        <v/>
      </c>
      <c r="I77" s="157"/>
      <c r="J77" s="62"/>
      <c r="K77" s="62"/>
      <c r="L77" s="62"/>
    </row>
    <row r="78" spans="2:34" x14ac:dyDescent="0.3">
      <c r="B78" s="41" t="str">
        <f>I48</f>
        <v/>
      </c>
      <c r="F78" s="159" t="str">
        <f>J64</f>
        <v/>
      </c>
      <c r="G78" s="159"/>
      <c r="H78" s="158" t="str">
        <f>IF(C11="","",C11)</f>
        <v/>
      </c>
      <c r="I78" s="158"/>
      <c r="J78" s="62"/>
      <c r="K78" s="62"/>
      <c r="L78" s="62"/>
    </row>
    <row r="80" spans="2:34" x14ac:dyDescent="0.3">
      <c r="AA80" s="7" t="s">
        <v>98</v>
      </c>
      <c r="AB80" s="7" t="s">
        <v>97</v>
      </c>
      <c r="AC80" s="7" t="s">
        <v>98</v>
      </c>
      <c r="AD80" s="7" t="s">
        <v>97</v>
      </c>
      <c r="AE80" s="7" t="s">
        <v>98</v>
      </c>
      <c r="AF80" s="7" t="s">
        <v>97</v>
      </c>
      <c r="AG80" s="7" t="s">
        <v>98</v>
      </c>
      <c r="AH80" s="7" t="s">
        <v>97</v>
      </c>
    </row>
    <row r="81" spans="3:34" x14ac:dyDescent="0.3">
      <c r="D81" s="42" t="str">
        <f>J48</f>
        <v/>
      </c>
      <c r="I81" s="6" t="s">
        <v>102</v>
      </c>
      <c r="J81" s="6" t="s">
        <v>103</v>
      </c>
      <c r="P81" s="40"/>
      <c r="Q81" s="40"/>
      <c r="AA81" s="7">
        <v>0</v>
      </c>
      <c r="AB81" s="7">
        <v>0</v>
      </c>
      <c r="AC81" s="7">
        <v>0</v>
      </c>
      <c r="AD81" s="7">
        <v>0.248</v>
      </c>
      <c r="AE81" s="7">
        <v>0</v>
      </c>
      <c r="AF81" s="7">
        <v>7.5999999999999998E-2</v>
      </c>
      <c r="AG81" s="7">
        <v>0</v>
      </c>
      <c r="AH81" s="7">
        <v>0.10199999999999999</v>
      </c>
    </row>
    <row r="82" spans="3:34" x14ac:dyDescent="0.3">
      <c r="F82" s="46"/>
      <c r="G82" s="46"/>
      <c r="H82" s="13" t="s">
        <v>101</v>
      </c>
      <c r="I82" s="56"/>
      <c r="J82" s="56"/>
      <c r="L82" s="26" t="s">
        <v>105</v>
      </c>
      <c r="M82" s="60"/>
      <c r="N82" s="46"/>
      <c r="P82" s="14"/>
      <c r="Q82" s="14"/>
      <c r="R82" s="14"/>
      <c r="S82" s="14"/>
      <c r="T82" s="14"/>
      <c r="U82" s="14"/>
      <c r="V82" s="14"/>
      <c r="W82" s="14"/>
      <c r="X82" s="14"/>
      <c r="Y82" s="14"/>
      <c r="AA82" s="7">
        <v>0.04</v>
      </c>
      <c r="AB82" s="7">
        <v>0.02</v>
      </c>
      <c r="AC82" s="7">
        <v>0.05</v>
      </c>
      <c r="AD82" s="7">
        <v>0.26</v>
      </c>
      <c r="AE82" s="7">
        <v>0.12</v>
      </c>
      <c r="AF82" s="7">
        <v>0.12</v>
      </c>
      <c r="AG82" s="7">
        <v>0.04</v>
      </c>
      <c r="AH82" s="7">
        <v>0.12</v>
      </c>
    </row>
    <row r="83" spans="3:34" x14ac:dyDescent="0.3">
      <c r="D83" s="116" t="s">
        <v>99</v>
      </c>
      <c r="E83" s="39" t="s">
        <v>88</v>
      </c>
      <c r="F83" s="107" t="str">
        <f>IFERROR((1.4*F77+1.7*F78),"")</f>
        <v/>
      </c>
      <c r="N83" s="46"/>
      <c r="P83" s="14"/>
      <c r="Q83" s="14"/>
      <c r="R83" s="14"/>
      <c r="S83" s="14"/>
      <c r="T83" s="14"/>
      <c r="U83" s="14"/>
      <c r="V83" s="14"/>
      <c r="W83" s="14"/>
      <c r="X83" s="14"/>
      <c r="Y83" s="14"/>
      <c r="AA83" s="7">
        <v>0.09</v>
      </c>
      <c r="AB83" s="7">
        <v>0.04</v>
      </c>
      <c r="AC83" s="7"/>
      <c r="AD83" s="7"/>
      <c r="AE83" s="7">
        <v>0.25</v>
      </c>
      <c r="AF83" s="7">
        <v>0.14199999999999999</v>
      </c>
      <c r="AG83" s="7">
        <v>0.2</v>
      </c>
      <c r="AH83" s="7">
        <v>0.16</v>
      </c>
    </row>
    <row r="84" spans="3:34" x14ac:dyDescent="0.3">
      <c r="D84" s="116" t="s">
        <v>100</v>
      </c>
      <c r="E84" s="39" t="s">
        <v>89</v>
      </c>
      <c r="F84" s="107" t="str">
        <f>IFERROR((1.4*H77+1.7*H78),"")</f>
        <v/>
      </c>
      <c r="N84" s="46"/>
      <c r="P84" s="34" t="str">
        <f>F88</f>
        <v/>
      </c>
      <c r="Q84" s="14">
        <v>0</v>
      </c>
      <c r="R84" s="14"/>
      <c r="S84" s="14">
        <v>0</v>
      </c>
      <c r="T84" s="14">
        <v>0</v>
      </c>
      <c r="U84" s="14"/>
      <c r="V84" s="14">
        <v>0</v>
      </c>
      <c r="W84" s="14">
        <v>0</v>
      </c>
      <c r="X84" s="14"/>
      <c r="Y84" s="14"/>
      <c r="AA84" s="7">
        <v>0.17</v>
      </c>
      <c r="AB84" s="7">
        <v>0.06</v>
      </c>
      <c r="AC84" s="7">
        <v>0.42</v>
      </c>
      <c r="AD84" s="7">
        <v>0.26</v>
      </c>
      <c r="AE84" s="7">
        <v>0.41499999999999998</v>
      </c>
      <c r="AF84" s="7">
        <v>0.12</v>
      </c>
      <c r="AG84" s="7">
        <v>0.25</v>
      </c>
      <c r="AH84" s="7">
        <v>0.16400000000000001</v>
      </c>
    </row>
    <row r="85" spans="3:34" x14ac:dyDescent="0.3">
      <c r="D85" s="116" t="s">
        <v>90</v>
      </c>
      <c r="E85" s="39" t="s">
        <v>91</v>
      </c>
      <c r="F85" s="108" t="str">
        <f>IFERROR((ROUND((F84/F83),2)),"")</f>
        <v/>
      </c>
      <c r="N85" s="46"/>
      <c r="P85" s="34" t="str">
        <f>F88</f>
        <v/>
      </c>
      <c r="Q85" s="14">
        <v>0.26</v>
      </c>
      <c r="R85" s="14"/>
      <c r="S85" s="14">
        <v>1.3</v>
      </c>
      <c r="T85" s="14">
        <v>6.4000000000000001E-2</v>
      </c>
      <c r="U85" s="14"/>
      <c r="V85" s="14">
        <v>0.43</v>
      </c>
      <c r="W85" s="14">
        <v>0.26</v>
      </c>
      <c r="X85" s="14"/>
      <c r="Y85" s="14"/>
      <c r="AA85" s="7">
        <v>0.3</v>
      </c>
      <c r="AB85" s="7">
        <v>7.3999999999999996E-2</v>
      </c>
      <c r="AC85" s="7">
        <v>0.63500000000000001</v>
      </c>
      <c r="AD85" s="7">
        <v>0.2</v>
      </c>
      <c r="AE85" s="7">
        <v>0.5</v>
      </c>
      <c r="AF85" s="7">
        <v>0.1</v>
      </c>
      <c r="AG85" s="7">
        <v>0.3</v>
      </c>
      <c r="AH85" s="7">
        <v>0.16</v>
      </c>
    </row>
    <row r="86" spans="3:34" x14ac:dyDescent="0.3">
      <c r="D86" s="116" t="s">
        <v>93</v>
      </c>
      <c r="E86" s="39" t="s">
        <v>92</v>
      </c>
      <c r="F86" s="109" t="str">
        <f>IFERROR(((D81-12)/D81),"")</f>
        <v/>
      </c>
      <c r="N86" s="46"/>
      <c r="P86" s="14"/>
      <c r="Q86" s="14"/>
      <c r="R86" s="14"/>
      <c r="S86" s="14"/>
      <c r="T86" s="14"/>
      <c r="U86" s="14"/>
      <c r="V86" s="14"/>
      <c r="W86" s="14"/>
      <c r="X86" s="14"/>
      <c r="Y86" s="14"/>
      <c r="AA86" s="7">
        <v>0.43</v>
      </c>
      <c r="AB86" s="7">
        <v>0.06</v>
      </c>
      <c r="AC86" s="7">
        <v>0.76</v>
      </c>
      <c r="AD86" s="7">
        <v>0.16</v>
      </c>
      <c r="AE86" s="7">
        <v>0.56999999999999995</v>
      </c>
      <c r="AF86" s="7">
        <v>0.08</v>
      </c>
      <c r="AG86" s="7">
        <v>0.5</v>
      </c>
      <c r="AH86" s="7">
        <v>0.12</v>
      </c>
    </row>
    <row r="87" spans="3:34" x14ac:dyDescent="0.3">
      <c r="D87" s="116" t="s">
        <v>94</v>
      </c>
      <c r="E87" s="39" t="s">
        <v>95</v>
      </c>
      <c r="F87" s="110" t="str">
        <f>IFERROR((F85/(D81/100)),"")</f>
        <v/>
      </c>
      <c r="N87" s="46"/>
      <c r="P87" s="34">
        <v>0</v>
      </c>
      <c r="Q87" s="14">
        <v>0</v>
      </c>
      <c r="R87" s="14"/>
      <c r="S87" s="14">
        <v>0</v>
      </c>
      <c r="T87" s="14">
        <v>0</v>
      </c>
      <c r="U87" s="14"/>
      <c r="V87" s="14">
        <v>0</v>
      </c>
      <c r="W87" s="14">
        <v>0</v>
      </c>
      <c r="X87" s="14"/>
      <c r="Y87" s="14"/>
      <c r="AA87" s="7">
        <v>0.5</v>
      </c>
      <c r="AB87" s="7">
        <v>0.04</v>
      </c>
      <c r="AC87" s="7">
        <v>0.88</v>
      </c>
      <c r="AD87" s="7">
        <v>0.12</v>
      </c>
      <c r="AE87" s="7">
        <v>0.63</v>
      </c>
      <c r="AF87" s="7">
        <v>0.06</v>
      </c>
      <c r="AG87" s="7">
        <v>0.63</v>
      </c>
      <c r="AH87" s="7">
        <v>0.08</v>
      </c>
    </row>
    <row r="88" spans="3:34" x14ac:dyDescent="0.3">
      <c r="E88" s="39" t="s">
        <v>96</v>
      </c>
      <c r="F88" s="109" t="str">
        <f>IFERROR(IF(N102="https://www.youtube.com/c/HebMerma",(F83*10^3)/(C5*B78*D81),""),"")</f>
        <v/>
      </c>
      <c r="N88" s="46"/>
      <c r="P88" s="34">
        <f>J82</f>
        <v>0</v>
      </c>
      <c r="Q88" s="14">
        <f>I82</f>
        <v>0</v>
      </c>
      <c r="R88" s="14"/>
      <c r="S88" s="14">
        <v>1.3</v>
      </c>
      <c r="T88" s="14">
        <v>0.13</v>
      </c>
      <c r="U88" s="14"/>
      <c r="V88" s="14">
        <v>0.37</v>
      </c>
      <c r="W88" s="14">
        <v>0.26</v>
      </c>
      <c r="X88" s="14"/>
      <c r="Y88" s="14"/>
      <c r="AA88" s="7">
        <v>0.55000000000000004</v>
      </c>
      <c r="AB88" s="7">
        <v>0.02</v>
      </c>
      <c r="AC88" s="7">
        <v>0.98</v>
      </c>
      <c r="AD88" s="7">
        <v>0.08</v>
      </c>
      <c r="AE88" s="7">
        <v>0.68</v>
      </c>
      <c r="AF88" s="7">
        <v>0.04</v>
      </c>
      <c r="AG88" s="7">
        <v>0.74</v>
      </c>
      <c r="AH88" s="7">
        <v>0.04</v>
      </c>
    </row>
    <row r="89" spans="3:34" x14ac:dyDescent="0.3">
      <c r="D89" s="116" t="s">
        <v>104</v>
      </c>
      <c r="E89" s="39" t="s">
        <v>3</v>
      </c>
      <c r="F89" s="110" t="str">
        <f>IFERROR((ROUND((M82/(C6/(0.85*C5))),3)),"")</f>
        <v/>
      </c>
      <c r="G89" s="106" t="str">
        <f>IF(F89="","",IF(OR(F89&gt;0.01,F89&lt;0.06),"OK",""))</f>
        <v/>
      </c>
      <c r="N89" s="46"/>
      <c r="P89" s="14"/>
      <c r="Q89" s="14"/>
      <c r="R89" s="14"/>
      <c r="S89" s="14"/>
      <c r="T89" s="14"/>
      <c r="U89" s="14"/>
      <c r="V89" s="14"/>
      <c r="W89" s="14"/>
      <c r="X89" s="14"/>
      <c r="Y89" s="14"/>
      <c r="AA89" s="7">
        <v>0.6</v>
      </c>
      <c r="AB89" s="7">
        <v>0</v>
      </c>
      <c r="AC89" s="7">
        <v>1.1599999999999999</v>
      </c>
      <c r="AD89" s="7">
        <v>0</v>
      </c>
      <c r="AE89" s="7">
        <v>0.77</v>
      </c>
      <c r="AF89" s="7">
        <v>0</v>
      </c>
      <c r="AG89" s="7">
        <v>0.82</v>
      </c>
      <c r="AH89" s="7">
        <v>0</v>
      </c>
    </row>
    <row r="90" spans="3:34" x14ac:dyDescent="0.3">
      <c r="D90" s="116" t="s">
        <v>106</v>
      </c>
      <c r="E90" s="39" t="s">
        <v>4</v>
      </c>
      <c r="F90" s="111" t="str">
        <f>IFERROR((F89*B78*D81),"")</f>
        <v/>
      </c>
      <c r="N90" s="46"/>
      <c r="P90" s="14"/>
      <c r="Q90" s="14"/>
      <c r="R90" s="14"/>
      <c r="S90" s="14">
        <v>0</v>
      </c>
      <c r="T90" s="14">
        <v>0</v>
      </c>
      <c r="U90" s="14"/>
      <c r="V90" s="14">
        <v>0</v>
      </c>
      <c r="W90" s="14">
        <v>0</v>
      </c>
      <c r="X90" s="14"/>
      <c r="Y90" s="14"/>
      <c r="AA90" s="7">
        <v>0</v>
      </c>
      <c r="AB90" s="7">
        <v>2.8000000000000001E-2</v>
      </c>
      <c r="AC90" s="7">
        <v>0</v>
      </c>
      <c r="AD90" s="7">
        <v>0.05</v>
      </c>
      <c r="AE90" s="7">
        <v>0</v>
      </c>
      <c r="AF90" s="7">
        <v>0.124</v>
      </c>
      <c r="AG90" s="7">
        <v>0</v>
      </c>
      <c r="AH90" s="7">
        <v>0.152</v>
      </c>
    </row>
    <row r="91" spans="3:34" x14ac:dyDescent="0.3">
      <c r="G91" s="47"/>
      <c r="H91" s="47"/>
      <c r="I91" s="47"/>
      <c r="J91" s="47"/>
      <c r="N91" s="46"/>
      <c r="P91" s="14"/>
      <c r="Q91" s="14"/>
      <c r="R91" s="14"/>
      <c r="S91" s="14">
        <v>1.06</v>
      </c>
      <c r="T91" s="14">
        <v>0.16</v>
      </c>
      <c r="U91" s="14"/>
      <c r="V91" s="14">
        <v>0.32</v>
      </c>
      <c r="W91" s="14">
        <v>0.26</v>
      </c>
      <c r="X91" s="14"/>
      <c r="Y91" s="14"/>
      <c r="AA91" s="7">
        <v>0.03</v>
      </c>
      <c r="AB91" s="7">
        <v>0.04</v>
      </c>
      <c r="AC91" s="7">
        <v>7.0000000000000007E-2</v>
      </c>
      <c r="AD91" s="7">
        <v>0.08</v>
      </c>
      <c r="AE91" s="7">
        <v>0.1</v>
      </c>
      <c r="AF91" s="7">
        <v>0.16</v>
      </c>
      <c r="AG91" s="7">
        <v>0.08</v>
      </c>
      <c r="AH91" s="7">
        <v>0.18</v>
      </c>
    </row>
    <row r="92" spans="3:34" x14ac:dyDescent="0.3">
      <c r="D92" s="6" t="s">
        <v>112</v>
      </c>
      <c r="E92" s="14" t="s">
        <v>17</v>
      </c>
      <c r="F92" s="14" t="s">
        <v>18</v>
      </c>
      <c r="G92" s="47"/>
      <c r="H92" s="47"/>
      <c r="I92" s="47"/>
      <c r="J92" s="47"/>
      <c r="N92" s="46"/>
      <c r="P92" s="14"/>
      <c r="Q92" s="14"/>
      <c r="R92" s="14"/>
      <c r="S92" s="14"/>
      <c r="T92" s="14"/>
      <c r="U92" s="14"/>
      <c r="V92" s="14"/>
      <c r="W92" s="14"/>
      <c r="X92" s="14"/>
      <c r="Y92" s="14"/>
      <c r="AA92" s="7">
        <v>0.14000000000000001</v>
      </c>
      <c r="AB92" s="7">
        <v>0.08</v>
      </c>
      <c r="AC92" s="7">
        <v>0.14000000000000001</v>
      </c>
      <c r="AD92" s="7">
        <v>0.1</v>
      </c>
      <c r="AE92" s="7">
        <v>0.18</v>
      </c>
      <c r="AF92" s="7">
        <v>0.18</v>
      </c>
      <c r="AG92" s="7">
        <v>0.16</v>
      </c>
      <c r="AH92" s="7">
        <v>0.2</v>
      </c>
    </row>
    <row r="93" spans="3:34" x14ac:dyDescent="0.3">
      <c r="C93" s="45" t="s">
        <v>107</v>
      </c>
      <c r="D93" s="120"/>
      <c r="E93" s="112"/>
      <c r="F93" s="135" t="str">
        <f>IFERROR((VLOOKUP(D93,I102:J112,(MATCH(F92,I102:J102,0)),FALSE)),"")</f>
        <v/>
      </c>
      <c r="G93" s="15"/>
      <c r="H93" s="47"/>
      <c r="I93" s="47"/>
      <c r="J93" s="47"/>
      <c r="N93" s="46"/>
      <c r="P93" s="14"/>
      <c r="Q93" s="14"/>
      <c r="R93" s="14"/>
      <c r="S93" s="14">
        <v>0</v>
      </c>
      <c r="T93" s="14">
        <v>0</v>
      </c>
      <c r="U93" s="14"/>
      <c r="V93" s="14">
        <v>0</v>
      </c>
      <c r="W93" s="14">
        <v>0</v>
      </c>
      <c r="X93" s="14"/>
      <c r="Y93" s="14"/>
      <c r="AA93" s="7">
        <v>0.28499999999999998</v>
      </c>
      <c r="AB93" s="7">
        <v>9.6000000000000002E-2</v>
      </c>
      <c r="AC93" s="7">
        <v>0.27</v>
      </c>
      <c r="AD93" s="7">
        <v>0.12</v>
      </c>
      <c r="AE93" s="7">
        <v>0.25</v>
      </c>
      <c r="AF93" s="7">
        <v>0.188</v>
      </c>
      <c r="AG93" s="7">
        <v>0.25</v>
      </c>
      <c r="AH93" s="7">
        <v>0.21</v>
      </c>
    </row>
    <row r="94" spans="3:34" ht="17.25" thickBot="1" x14ac:dyDescent="0.35">
      <c r="D94" s="120"/>
      <c r="E94" s="53"/>
      <c r="F94" s="135" t="str">
        <f>IF(D94="","",VLOOKUP(D94,I102:J112,(MATCH(F92,I102:J102,0)),FALSE))</f>
        <v/>
      </c>
      <c r="H94" s="47"/>
      <c r="I94" s="47"/>
      <c r="J94" s="47"/>
      <c r="N94" s="46"/>
      <c r="P94" s="14"/>
      <c r="Q94" s="14"/>
      <c r="R94" s="14"/>
      <c r="S94" s="14">
        <v>0.8</v>
      </c>
      <c r="T94" s="14">
        <v>0.16</v>
      </c>
      <c r="U94" s="14"/>
      <c r="V94" s="14">
        <v>0.26</v>
      </c>
      <c r="W94" s="14">
        <v>0.26</v>
      </c>
      <c r="X94" s="14"/>
      <c r="Y94" s="14"/>
      <c r="AA94" s="7">
        <v>0.41</v>
      </c>
      <c r="AB94" s="7">
        <v>0.08</v>
      </c>
      <c r="AC94" s="7">
        <v>0.41</v>
      </c>
      <c r="AD94" s="7">
        <v>0.1</v>
      </c>
      <c r="AE94" s="7">
        <v>0.32</v>
      </c>
      <c r="AF94" s="7">
        <v>0.18</v>
      </c>
      <c r="AG94" s="7">
        <v>0.33</v>
      </c>
      <c r="AH94" s="7">
        <v>0.2</v>
      </c>
    </row>
    <row r="95" spans="3:34" ht="18" thickTop="1" thickBot="1" x14ac:dyDescent="0.35">
      <c r="F95" s="113" t="str">
        <f>IFERROR((IF(D94="",(E97*F93),(E97*F93)+(C97*F94))),"")</f>
        <v/>
      </c>
      <c r="H95" s="47"/>
      <c r="I95" s="47"/>
      <c r="J95" s="47"/>
      <c r="P95" s="14"/>
      <c r="Q95" s="14"/>
      <c r="R95" s="14"/>
      <c r="S95" s="14"/>
      <c r="T95" s="14"/>
      <c r="U95" s="14"/>
      <c r="V95" s="14"/>
      <c r="W95" s="14"/>
      <c r="X95" s="14"/>
      <c r="Y95" s="14"/>
      <c r="AA95" s="7">
        <v>0.5</v>
      </c>
      <c r="AB95" s="7">
        <v>0.06</v>
      </c>
      <c r="AC95" s="7">
        <v>0.5</v>
      </c>
      <c r="AD95" s="7">
        <v>0.08</v>
      </c>
      <c r="AE95" s="7">
        <v>0.42</v>
      </c>
      <c r="AF95" s="7">
        <v>0.16</v>
      </c>
      <c r="AG95" s="7">
        <v>0.49</v>
      </c>
      <c r="AH95" s="7">
        <v>0.16</v>
      </c>
    </row>
    <row r="96" spans="3:34" ht="18" thickTop="1" thickBot="1" x14ac:dyDescent="0.35">
      <c r="G96" s="47"/>
      <c r="H96" s="47"/>
      <c r="I96" s="47"/>
      <c r="J96" s="47"/>
      <c r="P96" s="14"/>
      <c r="Q96" s="14"/>
      <c r="R96" s="14"/>
      <c r="S96" s="14">
        <v>0</v>
      </c>
      <c r="T96" s="14">
        <v>0</v>
      </c>
      <c r="U96" s="14"/>
      <c r="V96" s="14">
        <v>0</v>
      </c>
      <c r="W96" s="14">
        <v>0</v>
      </c>
      <c r="X96" s="14"/>
      <c r="Y96" s="14"/>
      <c r="AA96" s="7">
        <v>0.56499999999999995</v>
      </c>
      <c r="AB96" s="7">
        <v>0.04</v>
      </c>
      <c r="AC96" s="7">
        <v>0.56499999999999995</v>
      </c>
      <c r="AD96" s="7">
        <v>0.06</v>
      </c>
      <c r="AE96" s="7">
        <v>0.56999999999999995</v>
      </c>
      <c r="AF96" s="7">
        <v>0.12</v>
      </c>
      <c r="AG96" s="7">
        <v>0.63</v>
      </c>
      <c r="AH96" s="7">
        <v>0.12</v>
      </c>
    </row>
    <row r="97" spans="2:34" ht="18" thickTop="1" thickBot="1" x14ac:dyDescent="0.35">
      <c r="C97" s="61"/>
      <c r="D97" s="115" t="str">
        <f>IF(D94="","",D94)</f>
        <v/>
      </c>
      <c r="E97" s="61"/>
      <c r="F97" s="115" t="str">
        <f>IF(F95="","",D93)</f>
        <v/>
      </c>
      <c r="G97" s="114" t="str">
        <f>IF(F97="","",IF(OR(F95&gt;F90,F95=F90),"OK","NO CUMPLE"))</f>
        <v/>
      </c>
      <c r="P97" s="14"/>
      <c r="Q97" s="14"/>
      <c r="R97" s="14"/>
      <c r="S97" s="14">
        <v>0.76</v>
      </c>
      <c r="T97" s="14">
        <v>0.19</v>
      </c>
      <c r="U97" s="14"/>
      <c r="V97" s="14">
        <v>0.17</v>
      </c>
      <c r="W97" s="14">
        <v>0.26</v>
      </c>
      <c r="X97" s="14"/>
      <c r="Y97" s="14"/>
      <c r="AA97" s="7">
        <v>0.61499999999999999</v>
      </c>
      <c r="AB97" s="7">
        <v>0.02</v>
      </c>
      <c r="AC97" s="7">
        <v>0.62</v>
      </c>
      <c r="AD97" s="7">
        <v>0.04</v>
      </c>
      <c r="AE97" s="7">
        <v>0.74</v>
      </c>
      <c r="AF97" s="7">
        <v>0.06</v>
      </c>
      <c r="AG97" s="7">
        <v>0.8</v>
      </c>
      <c r="AH97" s="7">
        <v>0.06</v>
      </c>
    </row>
    <row r="98" spans="2:34" ht="17.25" thickTop="1" x14ac:dyDescent="0.3">
      <c r="P98" s="14"/>
      <c r="Q98" s="14"/>
      <c r="R98" s="14"/>
      <c r="S98" s="14"/>
      <c r="T98" s="14"/>
      <c r="U98" s="14"/>
      <c r="V98" s="14"/>
      <c r="W98" s="14"/>
      <c r="X98" s="14"/>
      <c r="Y98" s="14"/>
      <c r="AA98" s="7">
        <v>0.66</v>
      </c>
      <c r="AB98" s="7">
        <v>0</v>
      </c>
      <c r="AC98" s="7">
        <v>0.71</v>
      </c>
      <c r="AD98" s="7">
        <v>0</v>
      </c>
      <c r="AE98" s="7">
        <v>0.88</v>
      </c>
      <c r="AF98" s="7">
        <v>0</v>
      </c>
      <c r="AG98" s="7">
        <v>0.94</v>
      </c>
      <c r="AH98" s="7">
        <v>0</v>
      </c>
    </row>
    <row r="99" spans="2:34" x14ac:dyDescent="0.3">
      <c r="P99" s="14"/>
      <c r="Q99" s="14"/>
      <c r="R99" s="14"/>
      <c r="S99" s="14">
        <v>0</v>
      </c>
      <c r="T99" s="14">
        <v>0</v>
      </c>
      <c r="U99" s="14"/>
      <c r="V99" s="14">
        <v>0</v>
      </c>
      <c r="W99" s="14">
        <v>0</v>
      </c>
      <c r="X99" s="14"/>
      <c r="Y99" s="14"/>
      <c r="AA99" s="7">
        <v>0</v>
      </c>
      <c r="AB99" s="7">
        <v>0.17399999999999999</v>
      </c>
      <c r="AC99" s="7">
        <v>0</v>
      </c>
      <c r="AD99" s="7">
        <v>0.2</v>
      </c>
      <c r="AE99" s="7">
        <v>0</v>
      </c>
      <c r="AF99" s="7">
        <v>0.224</v>
      </c>
      <c r="AG99" s="7"/>
      <c r="AH99" s="7"/>
    </row>
    <row r="100" spans="2:34" x14ac:dyDescent="0.3">
      <c r="P100" s="14"/>
      <c r="Q100" s="14"/>
      <c r="R100" s="14"/>
      <c r="S100" s="14">
        <v>0.76</v>
      </c>
      <c r="T100" s="14">
        <v>0.22800000000000001</v>
      </c>
      <c r="U100" s="14"/>
      <c r="V100" s="14">
        <v>0.13</v>
      </c>
      <c r="W100" s="14">
        <v>0.26</v>
      </c>
      <c r="X100" s="14"/>
      <c r="Y100" s="14"/>
      <c r="AA100" s="7">
        <v>0.06</v>
      </c>
      <c r="AB100" s="7">
        <v>0.2</v>
      </c>
      <c r="AC100" s="7">
        <v>0.125</v>
      </c>
      <c r="AD100" s="7">
        <v>0.24</v>
      </c>
      <c r="AE100" s="7">
        <v>0.05</v>
      </c>
      <c r="AF100" s="7">
        <v>0.24</v>
      </c>
      <c r="AG100" s="7"/>
      <c r="AH100" s="7"/>
    </row>
    <row r="101" spans="2:34" x14ac:dyDescent="0.3">
      <c r="B101" s="54" t="str">
        <f>IFERROR((B78/100),"")</f>
        <v/>
      </c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AA101" s="7">
        <v>0.14000000000000001</v>
      </c>
      <c r="AB101" s="7">
        <v>0.22</v>
      </c>
      <c r="AC101" s="7">
        <v>0.25</v>
      </c>
      <c r="AD101" s="7">
        <v>0.25800000000000001</v>
      </c>
      <c r="AE101" s="7">
        <v>0.125</v>
      </c>
      <c r="AF101" s="7">
        <v>0.26</v>
      </c>
      <c r="AG101" s="7"/>
      <c r="AH101" s="7"/>
    </row>
    <row r="102" spans="2:34" ht="17.25" thickBot="1" x14ac:dyDescent="0.35">
      <c r="H102" s="14"/>
      <c r="I102" s="14" t="s">
        <v>17</v>
      </c>
      <c r="J102" s="14" t="s">
        <v>18</v>
      </c>
      <c r="K102" s="14"/>
      <c r="L102" s="14"/>
      <c r="N102" s="134" t="s">
        <v>113</v>
      </c>
      <c r="P102" s="14"/>
      <c r="Q102" s="14"/>
      <c r="R102" s="14"/>
      <c r="S102" s="14">
        <v>0</v>
      </c>
      <c r="T102" s="14">
        <v>0</v>
      </c>
      <c r="U102" s="14"/>
      <c r="V102" s="14">
        <v>0</v>
      </c>
      <c r="W102" s="14">
        <v>0</v>
      </c>
      <c r="X102" s="14"/>
      <c r="Y102" s="14"/>
      <c r="AA102" s="7">
        <v>0.25</v>
      </c>
      <c r="AB102" s="7">
        <v>0.23599999999999999</v>
      </c>
      <c r="AC102" s="7">
        <v>0.34</v>
      </c>
      <c r="AD102" s="7">
        <v>0.24</v>
      </c>
      <c r="AE102" s="7"/>
      <c r="AF102" s="7"/>
      <c r="AG102" s="7"/>
      <c r="AH102" s="7"/>
    </row>
    <row r="103" spans="2:34" ht="27" customHeight="1" thickTop="1" thickBot="1" x14ac:dyDescent="0.35">
      <c r="H103" s="121" t="s">
        <v>5</v>
      </c>
      <c r="I103" s="51" t="s">
        <v>6</v>
      </c>
      <c r="J103" s="52" t="s">
        <v>7</v>
      </c>
      <c r="P103" s="14"/>
      <c r="Q103" s="14"/>
      <c r="R103" s="14"/>
      <c r="S103" s="14">
        <v>0.65</v>
      </c>
      <c r="T103" s="14">
        <v>0.26</v>
      </c>
      <c r="U103" s="14"/>
      <c r="V103" s="14">
        <v>0.09</v>
      </c>
      <c r="W103" s="14">
        <v>0.26</v>
      </c>
      <c r="X103" s="14"/>
      <c r="Y103" s="14"/>
      <c r="AA103" s="7">
        <v>0.34</v>
      </c>
      <c r="AB103" s="7">
        <v>0.22</v>
      </c>
      <c r="AC103" s="7">
        <v>0.49</v>
      </c>
      <c r="AD103" s="7">
        <v>0.2</v>
      </c>
      <c r="AE103" s="7">
        <v>0.34</v>
      </c>
      <c r="AF103" s="7">
        <v>0.26</v>
      </c>
      <c r="AG103" s="7"/>
      <c r="AH103" s="7"/>
    </row>
    <row r="104" spans="2:34" ht="17.25" thickTop="1" x14ac:dyDescent="0.3">
      <c r="D104" s="55" t="str">
        <f>IFERROR((D81/100),"")</f>
        <v/>
      </c>
      <c r="H104" s="122">
        <v>2</v>
      </c>
      <c r="I104" s="123" t="s">
        <v>8</v>
      </c>
      <c r="J104" s="50">
        <v>0.32</v>
      </c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AA104" s="7">
        <v>0.42</v>
      </c>
      <c r="AB104" s="7">
        <v>0.2</v>
      </c>
      <c r="AC104" s="7">
        <v>0.63</v>
      </c>
      <c r="AD104" s="7">
        <v>0.16</v>
      </c>
      <c r="AE104" s="7">
        <v>0.42499999999999999</v>
      </c>
      <c r="AF104" s="7">
        <v>0.24</v>
      </c>
      <c r="AG104" s="7"/>
      <c r="AH104" s="7"/>
    </row>
    <row r="105" spans="2:34" x14ac:dyDescent="0.3">
      <c r="H105" s="122">
        <v>3</v>
      </c>
      <c r="I105" s="124" t="s">
        <v>9</v>
      </c>
      <c r="J105" s="48">
        <v>0.71</v>
      </c>
      <c r="P105" s="14"/>
      <c r="Q105" s="14"/>
      <c r="R105" s="14"/>
      <c r="S105" s="14">
        <v>0</v>
      </c>
      <c r="T105" s="14">
        <v>0</v>
      </c>
      <c r="U105" s="14"/>
      <c r="V105" s="14">
        <v>0</v>
      </c>
      <c r="W105" s="14">
        <v>0</v>
      </c>
      <c r="X105" s="14"/>
      <c r="Y105" s="14"/>
      <c r="AA105" s="7">
        <v>0.63500000000000001</v>
      </c>
      <c r="AB105" s="7">
        <v>0.14000000000000001</v>
      </c>
      <c r="AC105" s="7">
        <v>0.76</v>
      </c>
      <c r="AD105" s="7">
        <v>0.12</v>
      </c>
      <c r="AE105" s="7">
        <v>0.7</v>
      </c>
      <c r="AF105" s="7">
        <v>0.16</v>
      </c>
      <c r="AG105" s="7"/>
      <c r="AH105" s="7"/>
    </row>
    <row r="106" spans="2:34" x14ac:dyDescent="0.3">
      <c r="H106" s="122">
        <v>4</v>
      </c>
      <c r="I106" s="124" t="s">
        <v>10</v>
      </c>
      <c r="J106" s="48">
        <v>1.29</v>
      </c>
      <c r="P106" s="14"/>
      <c r="Q106" s="14"/>
      <c r="R106" s="14"/>
      <c r="S106" s="14">
        <v>0.52</v>
      </c>
      <c r="T106" s="14">
        <v>0.26</v>
      </c>
      <c r="U106" s="14"/>
      <c r="V106" s="14">
        <v>0.06</v>
      </c>
      <c r="W106" s="14">
        <v>0.26</v>
      </c>
      <c r="X106" s="14"/>
      <c r="Y106" s="14"/>
      <c r="AA106" s="7">
        <v>0.81</v>
      </c>
      <c r="AB106" s="7">
        <v>0.08</v>
      </c>
      <c r="AC106" s="7">
        <v>0.87</v>
      </c>
      <c r="AD106" s="7">
        <v>0.08</v>
      </c>
      <c r="AE106" s="7">
        <v>0.92</v>
      </c>
      <c r="AF106" s="7">
        <v>0.08</v>
      </c>
      <c r="AG106" s="7"/>
      <c r="AH106" s="7"/>
    </row>
    <row r="107" spans="2:34" x14ac:dyDescent="0.3">
      <c r="C107" s="149"/>
      <c r="D107" s="149"/>
      <c r="H107" s="122">
        <v>5</v>
      </c>
      <c r="I107" s="124" t="s">
        <v>11</v>
      </c>
      <c r="J107" s="48">
        <v>2</v>
      </c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AA107" s="7">
        <v>0.99</v>
      </c>
      <c r="AB107" s="7">
        <v>0</v>
      </c>
      <c r="AC107" s="7">
        <v>1.05</v>
      </c>
      <c r="AD107" s="7">
        <v>0</v>
      </c>
      <c r="AE107" s="7">
        <v>1.1000000000000001</v>
      </c>
      <c r="AF107" s="7">
        <v>0</v>
      </c>
      <c r="AG107" s="7"/>
      <c r="AH107" s="7"/>
    </row>
    <row r="108" spans="2:34" x14ac:dyDescent="0.3">
      <c r="C108" s="149"/>
      <c r="D108" s="149"/>
      <c r="H108" s="122">
        <v>6</v>
      </c>
      <c r="I108" s="124" t="s">
        <v>12</v>
      </c>
      <c r="J108" s="48">
        <v>2.84</v>
      </c>
      <c r="P108" s="14"/>
      <c r="Q108" s="14"/>
      <c r="R108" s="14"/>
      <c r="S108" s="14"/>
      <c r="T108" s="14"/>
      <c r="U108" s="14"/>
      <c r="V108" s="14">
        <v>0</v>
      </c>
      <c r="W108" s="14">
        <v>0</v>
      </c>
      <c r="X108" s="14"/>
      <c r="Y108" s="14"/>
    </row>
    <row r="109" spans="2:34" x14ac:dyDescent="0.3">
      <c r="C109" s="149"/>
      <c r="D109" s="149"/>
      <c r="H109" s="122">
        <v>7</v>
      </c>
      <c r="I109" s="124" t="s">
        <v>13</v>
      </c>
      <c r="J109" s="48">
        <v>5.0999999999999996</v>
      </c>
      <c r="P109" s="14"/>
      <c r="Q109" s="14"/>
      <c r="R109" s="14"/>
      <c r="S109" s="14"/>
      <c r="T109" s="14"/>
      <c r="U109" s="14"/>
      <c r="V109" s="14">
        <v>0.04</v>
      </c>
      <c r="W109" s="14">
        <v>0.26</v>
      </c>
      <c r="X109" s="14"/>
      <c r="Y109" s="14"/>
    </row>
    <row r="110" spans="2:34" x14ac:dyDescent="0.3">
      <c r="C110" s="149"/>
      <c r="D110" s="149"/>
      <c r="H110" s="122">
        <v>8</v>
      </c>
      <c r="I110" s="124" t="s">
        <v>14</v>
      </c>
      <c r="J110" s="48">
        <v>6.45</v>
      </c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2:34" x14ac:dyDescent="0.3">
      <c r="C111" s="149"/>
      <c r="D111" s="149"/>
      <c r="H111" s="122">
        <v>9</v>
      </c>
      <c r="I111" s="124" t="s">
        <v>15</v>
      </c>
      <c r="J111" s="48">
        <v>8.19</v>
      </c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2:34" ht="17.25" thickBot="1" x14ac:dyDescent="0.35">
      <c r="C112" s="149"/>
      <c r="D112" s="149"/>
      <c r="H112" s="122">
        <v>10</v>
      </c>
      <c r="I112" s="125" t="s">
        <v>16</v>
      </c>
      <c r="J112" s="49">
        <v>10.07</v>
      </c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2:11" ht="17.25" thickTop="1" x14ac:dyDescent="0.3">
      <c r="H113" s="7"/>
    </row>
    <row r="115" spans="2:11" x14ac:dyDescent="0.3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2:11" x14ac:dyDescent="0.3"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2:11" x14ac:dyDescent="0.3">
      <c r="B117" s="9"/>
      <c r="C117" s="9"/>
      <c r="D117" s="9"/>
      <c r="E117" s="9"/>
      <c r="F117" s="9"/>
      <c r="G117" s="9"/>
      <c r="H117" s="9"/>
      <c r="I117" s="9"/>
      <c r="J117" s="9"/>
      <c r="K117" s="9"/>
    </row>
  </sheetData>
  <sheetProtection algorithmName="SHA-512" hashValue="sI+aEXgXQopsZsk7aEwB1HKkgCI2+W9OmZQdF3aoyVksZWTeGqyEBNdyJUT8tajizSNtLMzbhaVT+6n5pXzsMw==" saltValue="BLACm8PDZaeQqJ+ucrJqTg==" spinCount="100000" sheet="1"/>
  <mergeCells count="7">
    <mergeCell ref="C107:D112"/>
    <mergeCell ref="K31:P31"/>
    <mergeCell ref="B2:H2"/>
    <mergeCell ref="F77:G77"/>
    <mergeCell ref="H77:I77"/>
    <mergeCell ref="H78:I78"/>
    <mergeCell ref="F78:G78"/>
  </mergeCells>
  <conditionalFormatting sqref="E35:E38 E40 H34 H41">
    <cfRule type="colorScale" priority="6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E39">
    <cfRule type="colorScale" priority="5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F95">
    <cfRule type="colorScale" priority="1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E63:E66 D60 E68:E71 J63:J64 J67">
    <cfRule type="colorScale" priority="3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F83:F90">
    <cfRule type="colorScale" priority="2">
      <colorScale>
        <cfvo type="num" val="0"/>
        <cfvo type="num" val="0"/>
        <color theme="7" tint="0.39997558519241921"/>
        <color theme="7" tint="0.39997558519241921"/>
      </colorScale>
    </cfRule>
  </conditionalFormatting>
  <dataValidations count="6">
    <dataValidation type="list" allowBlank="1" showInputMessage="1" showErrorMessage="1" sqref="G10" xr:uid="{00000000-0002-0000-0000-000000000000}">
      <formula1>$N$3:$N$5</formula1>
    </dataValidation>
    <dataValidation type="list" allowBlank="1" showInputMessage="1" showErrorMessage="1" sqref="G11" xr:uid="{00000000-0002-0000-0000-000001000000}">
      <formula1>$O$3:$O$6</formula1>
    </dataValidation>
    <dataValidation type="list" allowBlank="1" showInputMessage="1" showErrorMessage="1" sqref="H40" xr:uid="{00000000-0002-0000-0000-000002000000}">
      <formula1>$J$39:$J$44</formula1>
    </dataValidation>
    <dataValidation type="list" allowBlank="1" showInputMessage="1" showErrorMessage="1" sqref="D93:D94" xr:uid="{00000000-0002-0000-0000-000003000000}">
      <formula1>$I$104:$I$112</formula1>
    </dataValidation>
    <dataValidation type="list" allowBlank="1" showInputMessage="1" showErrorMessage="1" sqref="G31" xr:uid="{00000000-0002-0000-0000-000004000000}">
      <formula1>$K$33:$K$37</formula1>
    </dataValidation>
    <dataValidation type="list" allowBlank="1" showInputMessage="1" showErrorMessage="1" sqref="K27" xr:uid="{00000000-0002-0000-0000-000005000000}">
      <formula1>$O$14:$O$23</formula1>
    </dataValidation>
  </dataValidations>
  <hyperlinks>
    <hyperlink ref="J10" r:id="rId1" xr:uid="{00000000-0004-0000-0000-000000000000}"/>
    <hyperlink ref="N102" r:id="rId2" xr:uid="{00000000-0004-0000-0000-000001000000}"/>
    <hyperlink ref="K56" r:id="rId3" xr:uid="{00000000-0004-0000-0000-000002000000}"/>
    <hyperlink ref="P38" r:id="rId4" xr:uid="{00000000-0004-0000-0000-000003000000}"/>
  </hyperlinks>
  <pageMargins left="0.7" right="0.7" top="0.75" bottom="0.75" header="0.3" footer="0.3"/>
  <pageSetup orientation="portrait" r:id="rId5"/>
  <ignoredErrors>
    <ignoredError sqref="M41:N41 I41 P84:P85" evalError="1"/>
    <ignoredError sqref="E35:E36" unlockedFormula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DISEÑO DE COLUMNA</vt:lpstr>
      <vt:lpstr>HM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lastModifiedBy>Heb MERMA</cp:lastModifiedBy>
  <dcterms:created xsi:type="dcterms:W3CDTF">2019-01-21T12:24:26Z</dcterms:created>
  <dcterms:modified xsi:type="dcterms:W3CDTF">2024-04-01T03:21:42Z</dcterms:modified>
</cp:coreProperties>
</file>