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UPLA\ANALISIS ESTRUCTURAL I\"/>
    </mc:Choice>
  </mc:AlternateContent>
  <bookViews>
    <workbookView xWindow="-120" yWindow="-120" windowWidth="29040" windowHeight="15840" activeTab="1"/>
  </bookViews>
  <sheets>
    <sheet name="MEP I" sheetId="1" r:id="rId1"/>
    <sheet name="MEP II" sheetId="3" r:id="rId2"/>
    <sheet name="ANEXO I" sheetId="2" r:id="rId3"/>
    <sheet name="ANEXO II" sheetId="5" r:id="rId4"/>
  </sheets>
  <definedNames>
    <definedName name="_xlnm.Print_Area" localSheetId="2">'ANEXO I'!$A$1:$R$67</definedName>
    <definedName name="_xlnm.Print_Area" localSheetId="3">'ANEXO II'!$A$1:$V$28</definedName>
    <definedName name="_xlnm.Print_Area" localSheetId="0">'MEP I'!$A$1:$W$36</definedName>
    <definedName name="_xlnm.Print_Area" localSheetId="1">'MEP II'!$A$1:$W$33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3" l="1"/>
  <c r="V13" i="3"/>
  <c r="P13" i="3"/>
  <c r="I27" i="3"/>
  <c r="J30" i="3"/>
  <c r="O27" i="3"/>
  <c r="I13" i="3"/>
  <c r="B13" i="3"/>
  <c r="P27" i="3"/>
  <c r="V27" i="3"/>
  <c r="Q23" i="3"/>
  <c r="P20" i="3"/>
  <c r="Q16" i="3"/>
  <c r="P6" i="3"/>
  <c r="Q9" i="3"/>
  <c r="N23" i="3"/>
  <c r="J23" i="3"/>
  <c r="I20" i="3"/>
  <c r="B27" i="3"/>
  <c r="N16" i="3"/>
  <c r="J16" i="3"/>
  <c r="J9" i="3"/>
  <c r="N9" i="3"/>
  <c r="I6" i="3"/>
  <c r="C16" i="3"/>
  <c r="G16" i="3" s="1"/>
  <c r="G30" i="3"/>
  <c r="C30" i="3"/>
  <c r="C9" i="3"/>
  <c r="G9" i="3" s="1"/>
  <c r="G23" i="3"/>
  <c r="C23" i="3"/>
  <c r="B20" i="3"/>
  <c r="B6" i="3"/>
  <c r="U23" i="3"/>
  <c r="U16" i="3"/>
  <c r="U32" i="1"/>
  <c r="Q32" i="1"/>
  <c r="P29" i="1"/>
  <c r="V29" i="1"/>
  <c r="G23" i="1"/>
  <c r="I29" i="1" l="1"/>
  <c r="O29" i="1"/>
  <c r="N32" i="1"/>
  <c r="J32" i="1"/>
  <c r="H29" i="1"/>
  <c r="B29" i="1"/>
  <c r="C32" i="1"/>
  <c r="G32" i="1" s="1"/>
  <c r="L23" i="1" l="1"/>
  <c r="O22" i="1"/>
  <c r="I22" i="1"/>
  <c r="G11" i="1"/>
  <c r="C11" i="1"/>
  <c r="C18" i="1"/>
  <c r="G18" i="1"/>
  <c r="V22" i="1"/>
  <c r="U25" i="1"/>
  <c r="Q25" i="1"/>
  <c r="P22" i="1"/>
  <c r="N25" i="1"/>
  <c r="J25" i="1"/>
  <c r="B22" i="1"/>
  <c r="H22" i="1" s="1"/>
  <c r="C25" i="1"/>
  <c r="F20" i="1"/>
  <c r="G25" i="1" s="1"/>
  <c r="P15" i="1"/>
  <c r="Q18" i="1"/>
  <c r="V15" i="1"/>
  <c r="U18" i="1"/>
  <c r="N18" i="1"/>
  <c r="J18" i="1"/>
  <c r="I15" i="1"/>
  <c r="O15" i="1"/>
  <c r="U11" i="1"/>
  <c r="Q11" i="1"/>
  <c r="V8" i="1"/>
  <c r="P8" i="1"/>
  <c r="N11" i="1"/>
  <c r="J11" i="1"/>
  <c r="O8" i="1"/>
  <c r="I8" i="1"/>
  <c r="H15" i="1"/>
  <c r="B15" i="1"/>
  <c r="H8" i="1"/>
  <c r="B8" i="1"/>
</calcChain>
</file>

<file path=xl/sharedStrings.xml><?xml version="1.0" encoding="utf-8"?>
<sst xmlns="http://schemas.openxmlformats.org/spreadsheetml/2006/main" count="6" uniqueCount="4">
  <si>
    <t>FORMULARIO:</t>
  </si>
  <si>
    <r>
      <rPr>
        <b/>
        <u/>
        <sz val="11"/>
        <color theme="1"/>
        <rFont val="Calibri"/>
        <family val="2"/>
        <scheme val="minor"/>
      </rPr>
      <t>Nota</t>
    </r>
    <r>
      <rPr>
        <b/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Cambiar solo los valores que estan en</t>
    </r>
    <r>
      <rPr>
        <b/>
        <i/>
        <sz val="11"/>
        <color theme="1"/>
        <rFont val="Calibri"/>
        <family val="2"/>
        <scheme val="minor"/>
      </rPr>
      <t xml:space="preserve"> negrita.</t>
    </r>
  </si>
  <si>
    <r>
      <rPr>
        <b/>
        <i/>
        <sz val="18"/>
        <color rgb="FFFF0000"/>
        <rFont val="Calibri"/>
        <family val="2"/>
        <scheme val="minor"/>
      </rPr>
      <t xml:space="preserve">Momento de empotramiento </t>
    </r>
    <r>
      <rPr>
        <b/>
        <i/>
        <sz val="11"/>
        <color theme="1"/>
        <rFont val="Calibri"/>
        <family val="2"/>
        <scheme val="minor"/>
      </rPr>
      <t>- version 2.0 - Abel Max Julcarima - 2021</t>
    </r>
  </si>
  <si>
    <r>
      <rPr>
        <b/>
        <i/>
        <sz val="18"/>
        <color rgb="FFFF0000"/>
        <rFont val="Calibri"/>
        <family val="2"/>
        <scheme val="minor"/>
      </rPr>
      <t>Momento de empotramiento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- version 2.0 - Abel Max Julcarima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</si>
</sst>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4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2" fontId="0" fillId="4" borderId="2" xfId="0" applyNumberForma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left"/>
    </xf>
    <xf numFmtId="2" fontId="0" fillId="4" borderId="0" xfId="0" applyNumberFormat="1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2" fontId="0" fillId="4" borderId="1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ont="1" applyFill="1" applyBorder="1" applyAlignment="1" applyProtection="1">
      <alignment horizontal="center"/>
      <protection hidden="1"/>
    </xf>
    <xf numFmtId="2" fontId="0" fillId="4" borderId="2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2" fontId="0" fillId="4" borderId="0" xfId="0" applyNumberFormat="1" applyFont="1" applyFill="1" applyBorder="1" applyAlignment="1" applyProtection="1">
      <alignment horizontal="left"/>
      <protection hidden="1"/>
    </xf>
    <xf numFmtId="2" fontId="0" fillId="4" borderId="0" xfId="0" applyNumberFormat="1" applyFont="1" applyFill="1" applyBorder="1" applyAlignment="1" applyProtection="1">
      <alignment horizontal="right"/>
      <protection hidden="1"/>
    </xf>
    <xf numFmtId="2" fontId="0" fillId="4" borderId="2" xfId="0" applyNumberFormat="1" applyFont="1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>
      <alignment horizontal="center"/>
      <protection hidden="1"/>
    </xf>
    <xf numFmtId="0" fontId="0" fillId="4" borderId="5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3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3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23</xdr:row>
      <xdr:rowOff>57150</xdr:rowOff>
    </xdr:from>
    <xdr:to>
      <xdr:col>18</xdr:col>
      <xdr:colOff>70350</xdr:colOff>
      <xdr:row>23</xdr:row>
      <xdr:rowOff>57150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84910134-3BDE-48F5-909A-B68AEC8D0DB1}"/>
            </a:ext>
          </a:extLst>
        </xdr:cNvPr>
        <xdr:cNvCxnSpPr/>
      </xdr:nvCxnSpPr>
      <xdr:spPr>
        <a:xfrm flipV="1">
          <a:off x="9010650" y="43624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23</xdr:row>
      <xdr:rowOff>76200</xdr:rowOff>
    </xdr:from>
    <xdr:to>
      <xdr:col>20</xdr:col>
      <xdr:colOff>470400</xdr:colOff>
      <xdr:row>23</xdr:row>
      <xdr:rowOff>76200</xdr:rowOff>
    </xdr:to>
    <xdr:cxnSp macro="">
      <xdr:nvCxnSpPr>
        <xdr:cNvPr id="143" name="Conector recto de flecha 142">
          <a:extLst>
            <a:ext uri="{FF2B5EF4-FFF2-40B4-BE49-F238E27FC236}">
              <a16:creationId xmlns:a16="http://schemas.microsoft.com/office/drawing/2014/main" id="{9BC4C4FD-9A29-4170-8155-629C7333E0C2}"/>
            </a:ext>
          </a:extLst>
        </xdr:cNvPr>
        <xdr:cNvCxnSpPr/>
      </xdr:nvCxnSpPr>
      <xdr:spPr>
        <a:xfrm flipH="1" flipV="1">
          <a:off x="10572750" y="43815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23</xdr:row>
      <xdr:rowOff>114300</xdr:rowOff>
    </xdr:from>
    <xdr:to>
      <xdr:col>6</xdr:col>
      <xdr:colOff>441825</xdr:colOff>
      <xdr:row>23</xdr:row>
      <xdr:rowOff>114300</xdr:rowOff>
    </xdr:to>
    <xdr:cxnSp macro="">
      <xdr:nvCxnSpPr>
        <xdr:cNvPr id="113" name="Conector recto de flecha 112">
          <a:extLst>
            <a:ext uri="{FF2B5EF4-FFF2-40B4-BE49-F238E27FC236}">
              <a16:creationId xmlns:a16="http://schemas.microsoft.com/office/drawing/2014/main" id="{46699FC6-44D6-4D8F-9B15-609137A0EE34}"/>
            </a:ext>
          </a:extLst>
        </xdr:cNvPr>
        <xdr:cNvCxnSpPr/>
      </xdr:nvCxnSpPr>
      <xdr:spPr>
        <a:xfrm flipH="1" flipV="1">
          <a:off x="2409825" y="44196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23</xdr:row>
      <xdr:rowOff>114300</xdr:rowOff>
    </xdr:from>
    <xdr:to>
      <xdr:col>4</xdr:col>
      <xdr:colOff>41775</xdr:colOff>
      <xdr:row>23</xdr:row>
      <xdr:rowOff>114300</xdr:rowOff>
    </xdr:to>
    <xdr:cxnSp macro="">
      <xdr:nvCxnSpPr>
        <xdr:cNvPr id="114" name="Conector recto de flecha 113">
          <a:extLst>
            <a:ext uri="{FF2B5EF4-FFF2-40B4-BE49-F238E27FC236}">
              <a16:creationId xmlns:a16="http://schemas.microsoft.com/office/drawing/2014/main" id="{0EA7C597-9CCC-4A72-AE12-6EDF97F5E8D7}"/>
            </a:ext>
          </a:extLst>
        </xdr:cNvPr>
        <xdr:cNvCxnSpPr/>
      </xdr:nvCxnSpPr>
      <xdr:spPr>
        <a:xfrm flipV="1">
          <a:off x="847725" y="44196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23</xdr:row>
      <xdr:rowOff>76200</xdr:rowOff>
    </xdr:from>
    <xdr:to>
      <xdr:col>13</xdr:col>
      <xdr:colOff>494475</xdr:colOff>
      <xdr:row>23</xdr:row>
      <xdr:rowOff>76200</xdr:rowOff>
    </xdr:to>
    <xdr:cxnSp macro="">
      <xdr:nvCxnSpPr>
        <xdr:cNvPr id="112" name="Conector recto de flecha 111">
          <a:extLst>
            <a:ext uri="{FF2B5EF4-FFF2-40B4-BE49-F238E27FC236}">
              <a16:creationId xmlns:a16="http://schemas.microsoft.com/office/drawing/2014/main" id="{A0E87993-BE03-4936-B671-838EBE89DE0C}"/>
            </a:ext>
          </a:extLst>
        </xdr:cNvPr>
        <xdr:cNvCxnSpPr/>
      </xdr:nvCxnSpPr>
      <xdr:spPr>
        <a:xfrm flipH="1" flipV="1">
          <a:off x="7105650" y="4381500"/>
          <a:ext cx="504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23</xdr:row>
      <xdr:rowOff>76200</xdr:rowOff>
    </xdr:from>
    <xdr:to>
      <xdr:col>9</xdr:col>
      <xdr:colOff>413925</xdr:colOff>
      <xdr:row>23</xdr:row>
      <xdr:rowOff>76200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954696E1-6C98-4576-9BD6-3CB0EA8D2CF7}"/>
            </a:ext>
          </a:extLst>
        </xdr:cNvPr>
        <xdr:cNvCxnSpPr/>
      </xdr:nvCxnSpPr>
      <xdr:spPr>
        <a:xfrm flipV="1">
          <a:off x="4953000" y="4381500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16</xdr:row>
      <xdr:rowOff>85725</xdr:rowOff>
    </xdr:from>
    <xdr:to>
      <xdr:col>20</xdr:col>
      <xdr:colOff>470400</xdr:colOff>
      <xdr:row>16</xdr:row>
      <xdr:rowOff>85725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4743A840-6A02-4873-88BF-26C9A2DF59D8}"/>
            </a:ext>
          </a:extLst>
        </xdr:cNvPr>
        <xdr:cNvCxnSpPr/>
      </xdr:nvCxnSpPr>
      <xdr:spPr>
        <a:xfrm flipH="1" flipV="1">
          <a:off x="10572750" y="305752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16</xdr:row>
      <xdr:rowOff>85725</xdr:rowOff>
    </xdr:from>
    <xdr:to>
      <xdr:col>18</xdr:col>
      <xdr:colOff>70350</xdr:colOff>
      <xdr:row>16</xdr:row>
      <xdr:rowOff>85725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F326AB2D-81CE-46D5-B412-1B477199229B}"/>
            </a:ext>
          </a:extLst>
        </xdr:cNvPr>
        <xdr:cNvCxnSpPr/>
      </xdr:nvCxnSpPr>
      <xdr:spPr>
        <a:xfrm flipV="1">
          <a:off x="9010650" y="305752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16</xdr:row>
      <xdr:rowOff>95250</xdr:rowOff>
    </xdr:from>
    <xdr:to>
      <xdr:col>13</xdr:col>
      <xdr:colOff>489450</xdr:colOff>
      <xdr:row>16</xdr:row>
      <xdr:rowOff>95250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635BA654-0CF4-4DB5-8371-504B1B579C81}"/>
            </a:ext>
          </a:extLst>
        </xdr:cNvPr>
        <xdr:cNvCxnSpPr/>
      </xdr:nvCxnSpPr>
      <xdr:spPr>
        <a:xfrm flipH="1" flipV="1">
          <a:off x="6524625" y="30670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16</xdr:row>
      <xdr:rowOff>95250</xdr:rowOff>
    </xdr:from>
    <xdr:to>
      <xdr:col>11</xdr:col>
      <xdr:colOff>89400</xdr:colOff>
      <xdr:row>16</xdr:row>
      <xdr:rowOff>95250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850B2DE6-BEFA-4787-82E8-D55405E26823}"/>
            </a:ext>
          </a:extLst>
        </xdr:cNvPr>
        <xdr:cNvCxnSpPr/>
      </xdr:nvCxnSpPr>
      <xdr:spPr>
        <a:xfrm flipV="1">
          <a:off x="4962525" y="30670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6</xdr:row>
      <xdr:rowOff>95250</xdr:rowOff>
    </xdr:from>
    <xdr:to>
      <xdr:col>6</xdr:col>
      <xdr:colOff>536731</xdr:colOff>
      <xdr:row>8</xdr:row>
      <xdr:rowOff>102614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D17B46F-54ED-4BD1-AFD4-7F0B4EEB20DF}"/>
            </a:ext>
          </a:extLst>
        </xdr:cNvPr>
        <xdr:cNvGrpSpPr/>
      </xdr:nvGrpSpPr>
      <xdr:grpSpPr>
        <a:xfrm>
          <a:off x="771525" y="1390650"/>
          <a:ext cx="2813206" cy="388364"/>
          <a:chOff x="684268" y="1503952"/>
          <a:chExt cx="2849842" cy="388364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AA113E70-87CB-4932-A5BD-1E9653298658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Gráfico 3">
            <a:extLst>
              <a:ext uri="{FF2B5EF4-FFF2-40B4-BE49-F238E27FC236}">
                <a16:creationId xmlns:a16="http://schemas.microsoft.com/office/drawing/2014/main" id="{916DC4AF-CADF-4F5F-BEC4-8F896047C9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5" name="Gráfico 4">
            <a:extLst>
              <a:ext uri="{FF2B5EF4-FFF2-40B4-BE49-F238E27FC236}">
                <a16:creationId xmlns:a16="http://schemas.microsoft.com/office/drawing/2014/main" id="{BDF12976-8EED-4E65-A78C-0459FCE1A3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66675</xdr:colOff>
      <xdr:row>6</xdr:row>
      <xdr:rowOff>104775</xdr:rowOff>
    </xdr:from>
    <xdr:to>
      <xdr:col>20</xdr:col>
      <xdr:colOff>555781</xdr:colOff>
      <xdr:row>8</xdr:row>
      <xdr:rowOff>112139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652047B0-917B-461A-BB71-02FB8769E12C}"/>
            </a:ext>
          </a:extLst>
        </xdr:cNvPr>
        <xdr:cNvGrpSpPr/>
      </xdr:nvGrpSpPr>
      <xdr:grpSpPr>
        <a:xfrm>
          <a:off x="8924925" y="1400175"/>
          <a:ext cx="2813206" cy="388364"/>
          <a:chOff x="684268" y="1503952"/>
          <a:chExt cx="2849842" cy="388364"/>
        </a:xfrm>
      </xdr:grpSpPr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F3B6C8B6-1D3A-42D2-AEEC-F0BF9536B9B9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8" name="Gráfico 7">
            <a:extLst>
              <a:ext uri="{FF2B5EF4-FFF2-40B4-BE49-F238E27FC236}">
                <a16:creationId xmlns:a16="http://schemas.microsoft.com/office/drawing/2014/main" id="{30D92DAF-CD7E-40B6-BC3E-5F01FDC65C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9" name="Gráfico 8">
            <a:extLst>
              <a:ext uri="{FF2B5EF4-FFF2-40B4-BE49-F238E27FC236}">
                <a16:creationId xmlns:a16="http://schemas.microsoft.com/office/drawing/2014/main" id="{D0BC4739-FB84-4249-879B-9D15F798B0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85725</xdr:colOff>
      <xdr:row>6</xdr:row>
      <xdr:rowOff>95250</xdr:rowOff>
    </xdr:from>
    <xdr:to>
      <xdr:col>13</xdr:col>
      <xdr:colOff>574831</xdr:colOff>
      <xdr:row>8</xdr:row>
      <xdr:rowOff>102614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060BA96-BC7B-4580-8A4C-9FC8CC822406}"/>
            </a:ext>
          </a:extLst>
        </xdr:cNvPr>
        <xdr:cNvGrpSpPr/>
      </xdr:nvGrpSpPr>
      <xdr:grpSpPr>
        <a:xfrm>
          <a:off x="4876800" y="1390650"/>
          <a:ext cx="2813206" cy="388364"/>
          <a:chOff x="684268" y="1503952"/>
          <a:chExt cx="2849842" cy="388364"/>
        </a:xfrm>
      </xdr:grpSpPr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27E64074-0A3A-42CF-A55A-B3F2DDC09812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2" name="Gráfico 11">
            <a:extLst>
              <a:ext uri="{FF2B5EF4-FFF2-40B4-BE49-F238E27FC236}">
                <a16:creationId xmlns:a16="http://schemas.microsoft.com/office/drawing/2014/main" id="{2C793D7A-31B8-464A-8158-7C67FB8E43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13" name="Gráfico 12">
            <a:extLst>
              <a:ext uri="{FF2B5EF4-FFF2-40B4-BE49-F238E27FC236}">
                <a16:creationId xmlns:a16="http://schemas.microsoft.com/office/drawing/2014/main" id="{9695D38F-A6A6-46FB-8C55-01664F2608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295275</xdr:colOff>
      <xdr:row>5</xdr:row>
      <xdr:rowOff>171450</xdr:rowOff>
    </xdr:from>
    <xdr:to>
      <xdr:col>4</xdr:col>
      <xdr:colOff>295275</xdr:colOff>
      <xdr:row>7</xdr:row>
      <xdr:rowOff>78450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4C7B0062-8301-4992-BC9D-F99ECD148A47}"/>
            </a:ext>
          </a:extLst>
        </xdr:cNvPr>
        <xdr:cNvCxnSpPr/>
      </xdr:nvCxnSpPr>
      <xdr:spPr>
        <a:xfrm flipH="1">
          <a:off x="2181225" y="10477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6</xdr:row>
      <xdr:rowOff>66675</xdr:rowOff>
    </xdr:from>
    <xdr:to>
      <xdr:col>2</xdr:col>
      <xdr:colOff>526805</xdr:colOff>
      <xdr:row>8</xdr:row>
      <xdr:rowOff>83086</xdr:rowOff>
    </xdr:to>
    <xdr:sp macro="" textlink="">
      <xdr:nvSpPr>
        <xdr:cNvPr id="15" name="Arco 14">
          <a:extLst>
            <a:ext uri="{FF2B5EF4-FFF2-40B4-BE49-F238E27FC236}">
              <a16:creationId xmlns:a16="http://schemas.microsoft.com/office/drawing/2014/main" id="{63E7773C-544A-456D-A2AC-2B1C17B13D4C}"/>
            </a:ext>
          </a:extLst>
        </xdr:cNvPr>
        <xdr:cNvSpPr>
          <a:spLocks noChangeAspect="1"/>
        </xdr:cNvSpPr>
      </xdr:nvSpPr>
      <xdr:spPr>
        <a:xfrm rot="15575122">
          <a:off x="755259" y="103544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47625</xdr:colOff>
      <xdr:row>6</xdr:row>
      <xdr:rowOff>66675</xdr:rowOff>
    </xdr:from>
    <xdr:to>
      <xdr:col>7</xdr:col>
      <xdr:colOff>60080</xdr:colOff>
      <xdr:row>8</xdr:row>
      <xdr:rowOff>83086</xdr:rowOff>
    </xdr:to>
    <xdr:sp macro="" textlink="">
      <xdr:nvSpPr>
        <xdr:cNvPr id="17" name="Arco 16">
          <a:extLst>
            <a:ext uri="{FF2B5EF4-FFF2-40B4-BE49-F238E27FC236}">
              <a16:creationId xmlns:a16="http://schemas.microsoft.com/office/drawing/2014/main" id="{E181FA28-4485-4DE5-8042-5184F3DFB216}"/>
            </a:ext>
          </a:extLst>
        </xdr:cNvPr>
        <xdr:cNvSpPr>
          <a:spLocks noChangeAspect="1"/>
        </xdr:cNvSpPr>
      </xdr:nvSpPr>
      <xdr:spPr>
        <a:xfrm rot="6024878" flipH="1">
          <a:off x="3193659" y="103544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47625</xdr:colOff>
      <xdr:row>13</xdr:row>
      <xdr:rowOff>95250</xdr:rowOff>
    </xdr:from>
    <xdr:to>
      <xdr:col>6</xdr:col>
      <xdr:colOff>536731</xdr:colOff>
      <xdr:row>15</xdr:row>
      <xdr:rowOff>102614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3C479C97-0333-48AB-A3C9-347734A853CA}"/>
            </a:ext>
          </a:extLst>
        </xdr:cNvPr>
        <xdr:cNvGrpSpPr/>
      </xdr:nvGrpSpPr>
      <xdr:grpSpPr>
        <a:xfrm>
          <a:off x="771525" y="2743200"/>
          <a:ext cx="2813206" cy="388364"/>
          <a:chOff x="684268" y="1503952"/>
          <a:chExt cx="2849842" cy="388364"/>
        </a:xfrm>
      </xdr:grpSpPr>
      <xdr:cxnSp macro="">
        <xdr:nvCxnSpPr>
          <xdr:cNvPr id="21" name="Conector recto 20">
            <a:extLst>
              <a:ext uri="{FF2B5EF4-FFF2-40B4-BE49-F238E27FC236}">
                <a16:creationId xmlns:a16="http://schemas.microsoft.com/office/drawing/2014/main" id="{E64B61EA-672E-46D2-B1E8-BCF948AE4B5F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Gráfico 21">
            <a:extLst>
              <a:ext uri="{FF2B5EF4-FFF2-40B4-BE49-F238E27FC236}">
                <a16:creationId xmlns:a16="http://schemas.microsoft.com/office/drawing/2014/main" id="{3A0811BD-BE95-4978-A016-D748824952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23" name="Gráfico 22">
            <a:extLst>
              <a:ext uri="{FF2B5EF4-FFF2-40B4-BE49-F238E27FC236}">
                <a16:creationId xmlns:a16="http://schemas.microsoft.com/office/drawing/2014/main" id="{8E5554A1-FFAD-4E2C-8989-A2941A821E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123825</xdr:colOff>
      <xdr:row>8</xdr:row>
      <xdr:rowOff>114300</xdr:rowOff>
    </xdr:from>
    <xdr:to>
      <xdr:col>2</xdr:col>
      <xdr:colOff>123825</xdr:colOff>
      <xdr:row>10</xdr:row>
      <xdr:rowOff>21300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6C4779C1-636A-4309-8D1F-3D6892DB0F97}"/>
            </a:ext>
          </a:extLst>
        </xdr:cNvPr>
        <xdr:cNvCxnSpPr/>
      </xdr:nvCxnSpPr>
      <xdr:spPr>
        <a:xfrm flipH="1" flipV="1">
          <a:off x="847725" y="1562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8</xdr:row>
      <xdr:rowOff>123825</xdr:rowOff>
    </xdr:from>
    <xdr:to>
      <xdr:col>6</xdr:col>
      <xdr:colOff>457200</xdr:colOff>
      <xdr:row>10</xdr:row>
      <xdr:rowOff>30825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BA9C617A-B63D-4CCD-90FF-7CFC4F5022A9}"/>
            </a:ext>
          </a:extLst>
        </xdr:cNvPr>
        <xdr:cNvCxnSpPr/>
      </xdr:nvCxnSpPr>
      <xdr:spPr>
        <a:xfrm flipH="1" flipV="1">
          <a:off x="3505200" y="15716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12</xdr:row>
      <xdr:rowOff>171450</xdr:rowOff>
    </xdr:from>
    <xdr:to>
      <xdr:col>3</xdr:col>
      <xdr:colOff>333375</xdr:colOff>
      <xdr:row>14</xdr:row>
      <xdr:rowOff>78450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9C608D0C-9A20-4DC4-8780-E68779DBE1C4}"/>
            </a:ext>
          </a:extLst>
        </xdr:cNvPr>
        <xdr:cNvCxnSpPr/>
      </xdr:nvCxnSpPr>
      <xdr:spPr>
        <a:xfrm flipH="1">
          <a:off x="1638300" y="23812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13</xdr:row>
      <xdr:rowOff>76200</xdr:rowOff>
    </xdr:from>
    <xdr:to>
      <xdr:col>2</xdr:col>
      <xdr:colOff>526805</xdr:colOff>
      <xdr:row>15</xdr:row>
      <xdr:rowOff>92611</xdr:rowOff>
    </xdr:to>
    <xdr:sp macro="" textlink="">
      <xdr:nvSpPr>
        <xdr:cNvPr id="25" name="Arco 24">
          <a:extLst>
            <a:ext uri="{FF2B5EF4-FFF2-40B4-BE49-F238E27FC236}">
              <a16:creationId xmlns:a16="http://schemas.microsoft.com/office/drawing/2014/main" id="{7ACE5CE4-0EDC-48C1-8F54-9E9B07F63EE4}"/>
            </a:ext>
          </a:extLst>
        </xdr:cNvPr>
        <xdr:cNvSpPr>
          <a:spLocks noChangeAspect="1"/>
        </xdr:cNvSpPr>
      </xdr:nvSpPr>
      <xdr:spPr>
        <a:xfrm rot="15575122">
          <a:off x="755259" y="237846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57150</xdr:colOff>
      <xdr:row>13</xdr:row>
      <xdr:rowOff>76200</xdr:rowOff>
    </xdr:from>
    <xdr:to>
      <xdr:col>7</xdr:col>
      <xdr:colOff>69605</xdr:colOff>
      <xdr:row>15</xdr:row>
      <xdr:rowOff>92611</xdr:rowOff>
    </xdr:to>
    <xdr:sp macro="" textlink="">
      <xdr:nvSpPr>
        <xdr:cNvPr id="26" name="Arco 25">
          <a:extLst>
            <a:ext uri="{FF2B5EF4-FFF2-40B4-BE49-F238E27FC236}">
              <a16:creationId xmlns:a16="http://schemas.microsoft.com/office/drawing/2014/main" id="{A5A8F6F7-C44D-4F60-9C21-59C3E54096F5}"/>
            </a:ext>
          </a:extLst>
        </xdr:cNvPr>
        <xdr:cNvSpPr>
          <a:spLocks noChangeAspect="1"/>
        </xdr:cNvSpPr>
      </xdr:nvSpPr>
      <xdr:spPr>
        <a:xfrm rot="6024878" flipH="1">
          <a:off x="3203184" y="237846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123825</xdr:colOff>
      <xdr:row>15</xdr:row>
      <xdr:rowOff>114300</xdr:rowOff>
    </xdr:from>
    <xdr:to>
      <xdr:col>2</xdr:col>
      <xdr:colOff>123825</xdr:colOff>
      <xdr:row>17</xdr:row>
      <xdr:rowOff>21300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5F51C593-2161-4E4B-A1ED-42131D7B6FA9}"/>
            </a:ext>
          </a:extLst>
        </xdr:cNvPr>
        <xdr:cNvCxnSpPr/>
      </xdr:nvCxnSpPr>
      <xdr:spPr>
        <a:xfrm flipH="1" flipV="1">
          <a:off x="847725" y="28956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15</xdr:row>
      <xdr:rowOff>123825</xdr:rowOff>
    </xdr:from>
    <xdr:to>
      <xdr:col>6</xdr:col>
      <xdr:colOff>447675</xdr:colOff>
      <xdr:row>17</xdr:row>
      <xdr:rowOff>30825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799A5E94-655F-4275-AB63-71E91EBF0479}"/>
            </a:ext>
          </a:extLst>
        </xdr:cNvPr>
        <xdr:cNvCxnSpPr/>
      </xdr:nvCxnSpPr>
      <xdr:spPr>
        <a:xfrm flipH="1" flipV="1">
          <a:off x="3495675" y="29051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6</xdr:row>
      <xdr:rowOff>38100</xdr:rowOff>
    </xdr:from>
    <xdr:to>
      <xdr:col>13</xdr:col>
      <xdr:colOff>493591</xdr:colOff>
      <xdr:row>7</xdr:row>
      <xdr:rowOff>106800</xdr:rowOff>
    </xdr:to>
    <xdr:pic>
      <xdr:nvPicPr>
        <xdr:cNvPr id="29" name="Gráfico 28">
          <a:extLst>
            <a:ext uri="{FF2B5EF4-FFF2-40B4-BE49-F238E27FC236}">
              <a16:creationId xmlns:a16="http://schemas.microsoft.com/office/drawing/2014/main" id="{ECBC3EC9-9CD4-4A87-85BE-98777749A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943475" y="1104900"/>
          <a:ext cx="2665291" cy="259200"/>
        </a:xfrm>
        <a:prstGeom prst="rect">
          <a:avLst/>
        </a:prstGeom>
      </xdr:spPr>
    </xdr:pic>
    <xdr:clientData/>
  </xdr:twoCellAnchor>
  <xdr:twoCellAnchor>
    <xdr:from>
      <xdr:col>8</xdr:col>
      <xdr:colOff>552449</xdr:colOff>
      <xdr:row>6</xdr:row>
      <xdr:rowOff>85725</xdr:rowOff>
    </xdr:from>
    <xdr:to>
      <xdr:col>9</xdr:col>
      <xdr:colOff>564904</xdr:colOff>
      <xdr:row>8</xdr:row>
      <xdr:rowOff>102136</xdr:rowOff>
    </xdr:to>
    <xdr:sp macro="" textlink="">
      <xdr:nvSpPr>
        <xdr:cNvPr id="30" name="Arco 29">
          <a:extLst>
            <a:ext uri="{FF2B5EF4-FFF2-40B4-BE49-F238E27FC236}">
              <a16:creationId xmlns:a16="http://schemas.microsoft.com/office/drawing/2014/main" id="{BBBAD658-E859-43E2-A4DE-325A49561048}"/>
            </a:ext>
          </a:extLst>
        </xdr:cNvPr>
        <xdr:cNvSpPr>
          <a:spLocks noChangeAspect="1"/>
        </xdr:cNvSpPr>
      </xdr:nvSpPr>
      <xdr:spPr>
        <a:xfrm rot="15575122">
          <a:off x="4860533" y="10544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85724</xdr:colOff>
      <xdr:row>6</xdr:row>
      <xdr:rowOff>85725</xdr:rowOff>
    </xdr:from>
    <xdr:to>
      <xdr:col>14</xdr:col>
      <xdr:colOff>98179</xdr:colOff>
      <xdr:row>8</xdr:row>
      <xdr:rowOff>102136</xdr:rowOff>
    </xdr:to>
    <xdr:sp macro="" textlink="">
      <xdr:nvSpPr>
        <xdr:cNvPr id="31" name="Arco 30">
          <a:extLst>
            <a:ext uri="{FF2B5EF4-FFF2-40B4-BE49-F238E27FC236}">
              <a16:creationId xmlns:a16="http://schemas.microsoft.com/office/drawing/2014/main" id="{115FCD05-B908-4931-8B01-C7FF71EDB083}"/>
            </a:ext>
          </a:extLst>
        </xdr:cNvPr>
        <xdr:cNvSpPr>
          <a:spLocks noChangeAspect="1"/>
        </xdr:cNvSpPr>
      </xdr:nvSpPr>
      <xdr:spPr>
        <a:xfrm rot="6024878" flipH="1">
          <a:off x="7298933" y="10544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16</xdr:col>
      <xdr:colOff>161925</xdr:colOff>
      <xdr:row>5</xdr:row>
      <xdr:rowOff>76200</xdr:rowOff>
    </xdr:from>
    <xdr:to>
      <xdr:col>20</xdr:col>
      <xdr:colOff>465825</xdr:colOff>
      <xdr:row>7</xdr:row>
      <xdr:rowOff>81675</xdr:rowOff>
    </xdr:to>
    <xdr:pic>
      <xdr:nvPicPr>
        <xdr:cNvPr id="34" name="Gráfico 33">
          <a:extLst>
            <a:ext uri="{FF2B5EF4-FFF2-40B4-BE49-F238E27FC236}">
              <a16:creationId xmlns:a16="http://schemas.microsoft.com/office/drawing/2014/main" id="{956914B6-861C-4897-8AFC-AA20112549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020175" y="952500"/>
          <a:ext cx="2628000" cy="396000"/>
        </a:xfrm>
        <a:prstGeom prst="rect">
          <a:avLst/>
        </a:prstGeom>
      </xdr:spPr>
    </xdr:pic>
    <xdr:clientData/>
  </xdr:twoCellAnchor>
  <xdr:twoCellAnchor>
    <xdr:from>
      <xdr:col>9</xdr:col>
      <xdr:colOff>171450</xdr:colOff>
      <xdr:row>8</xdr:row>
      <xdr:rowOff>104775</xdr:rowOff>
    </xdr:from>
    <xdr:to>
      <xdr:col>9</xdr:col>
      <xdr:colOff>171450</xdr:colOff>
      <xdr:row>10</xdr:row>
      <xdr:rowOff>11775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3D49DC90-ABAC-45A6-A300-2A1747F46477}"/>
            </a:ext>
          </a:extLst>
        </xdr:cNvPr>
        <xdr:cNvCxnSpPr/>
      </xdr:nvCxnSpPr>
      <xdr:spPr>
        <a:xfrm flipH="1" flipV="1">
          <a:off x="4962525" y="155257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8</xdr:row>
      <xdr:rowOff>114300</xdr:rowOff>
    </xdr:from>
    <xdr:to>
      <xdr:col>13</xdr:col>
      <xdr:colOff>495300</xdr:colOff>
      <xdr:row>10</xdr:row>
      <xdr:rowOff>21300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0092E72F-8613-4094-923B-E9A52176A595}"/>
            </a:ext>
          </a:extLst>
        </xdr:cNvPr>
        <xdr:cNvCxnSpPr/>
      </xdr:nvCxnSpPr>
      <xdr:spPr>
        <a:xfrm flipH="1" flipV="1">
          <a:off x="7610475" y="1562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533399</xdr:colOff>
      <xdr:row>6</xdr:row>
      <xdr:rowOff>76200</xdr:rowOff>
    </xdr:from>
    <xdr:to>
      <xdr:col>16</xdr:col>
      <xdr:colOff>545854</xdr:colOff>
      <xdr:row>8</xdr:row>
      <xdr:rowOff>92611</xdr:rowOff>
    </xdr:to>
    <xdr:sp macro="" textlink="">
      <xdr:nvSpPr>
        <xdr:cNvPr id="35" name="Arco 34">
          <a:extLst>
            <a:ext uri="{FF2B5EF4-FFF2-40B4-BE49-F238E27FC236}">
              <a16:creationId xmlns:a16="http://schemas.microsoft.com/office/drawing/2014/main" id="{60C3AE07-3C6A-4DFD-97F6-188F8C150AB6}"/>
            </a:ext>
          </a:extLst>
        </xdr:cNvPr>
        <xdr:cNvSpPr>
          <a:spLocks noChangeAspect="1"/>
        </xdr:cNvSpPr>
      </xdr:nvSpPr>
      <xdr:spPr>
        <a:xfrm rot="15575122">
          <a:off x="8908658" y="104496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76199</xdr:colOff>
      <xdr:row>6</xdr:row>
      <xdr:rowOff>76200</xdr:rowOff>
    </xdr:from>
    <xdr:to>
      <xdr:col>21</xdr:col>
      <xdr:colOff>88654</xdr:colOff>
      <xdr:row>8</xdr:row>
      <xdr:rowOff>92611</xdr:rowOff>
    </xdr:to>
    <xdr:sp macro="" textlink="">
      <xdr:nvSpPr>
        <xdr:cNvPr id="36" name="Arco 35">
          <a:extLst>
            <a:ext uri="{FF2B5EF4-FFF2-40B4-BE49-F238E27FC236}">
              <a16:creationId xmlns:a16="http://schemas.microsoft.com/office/drawing/2014/main" id="{FA389620-710C-40B9-992F-1409199406AD}"/>
            </a:ext>
          </a:extLst>
        </xdr:cNvPr>
        <xdr:cNvSpPr>
          <a:spLocks noChangeAspect="1"/>
        </xdr:cNvSpPr>
      </xdr:nvSpPr>
      <xdr:spPr>
        <a:xfrm rot="6024878" flipH="1">
          <a:off x="11356583" y="104496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152400</xdr:colOff>
      <xdr:row>8</xdr:row>
      <xdr:rowOff>114300</xdr:rowOff>
    </xdr:from>
    <xdr:to>
      <xdr:col>16</xdr:col>
      <xdr:colOff>152400</xdr:colOff>
      <xdr:row>10</xdr:row>
      <xdr:rowOff>21300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EBE7D54D-E72D-4AC8-A1CA-4ADA74E7BB6E}"/>
            </a:ext>
          </a:extLst>
        </xdr:cNvPr>
        <xdr:cNvCxnSpPr/>
      </xdr:nvCxnSpPr>
      <xdr:spPr>
        <a:xfrm flipH="1" flipV="1">
          <a:off x="9010650" y="1562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8</xdr:row>
      <xdr:rowOff>114300</xdr:rowOff>
    </xdr:from>
    <xdr:to>
      <xdr:col>20</xdr:col>
      <xdr:colOff>476250</xdr:colOff>
      <xdr:row>10</xdr:row>
      <xdr:rowOff>21300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E339747A-FA16-4F6F-9C0D-7076F134E41C}"/>
            </a:ext>
          </a:extLst>
        </xdr:cNvPr>
        <xdr:cNvCxnSpPr/>
      </xdr:nvCxnSpPr>
      <xdr:spPr>
        <a:xfrm flipH="1" flipV="1">
          <a:off x="11658600" y="1562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13</xdr:row>
      <xdr:rowOff>95250</xdr:rowOff>
    </xdr:from>
    <xdr:to>
      <xdr:col>13</xdr:col>
      <xdr:colOff>574831</xdr:colOff>
      <xdr:row>15</xdr:row>
      <xdr:rowOff>102614</xdr:rowOff>
    </xdr:to>
    <xdr:grpSp>
      <xdr:nvGrpSpPr>
        <xdr:cNvPr id="39" name="Grupo 38">
          <a:extLst>
            <a:ext uri="{FF2B5EF4-FFF2-40B4-BE49-F238E27FC236}">
              <a16:creationId xmlns:a16="http://schemas.microsoft.com/office/drawing/2014/main" id="{A99B9D77-22AB-4215-A879-EFCBC9D3DC18}"/>
            </a:ext>
          </a:extLst>
        </xdr:cNvPr>
        <xdr:cNvGrpSpPr/>
      </xdr:nvGrpSpPr>
      <xdr:grpSpPr>
        <a:xfrm>
          <a:off x="4876800" y="2743200"/>
          <a:ext cx="2813206" cy="388364"/>
          <a:chOff x="684268" y="1503952"/>
          <a:chExt cx="2849842" cy="388364"/>
        </a:xfrm>
      </xdr:grpSpPr>
      <xdr:cxnSp macro="">
        <xdr:nvCxnSpPr>
          <xdr:cNvPr id="40" name="Conector recto 39">
            <a:extLst>
              <a:ext uri="{FF2B5EF4-FFF2-40B4-BE49-F238E27FC236}">
                <a16:creationId xmlns:a16="http://schemas.microsoft.com/office/drawing/2014/main" id="{C199EF08-D696-401A-A69C-977BFD457467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1" name="Gráfico 40">
            <a:extLst>
              <a:ext uri="{FF2B5EF4-FFF2-40B4-BE49-F238E27FC236}">
                <a16:creationId xmlns:a16="http://schemas.microsoft.com/office/drawing/2014/main" id="{9E83A9F0-813C-416C-8DB0-AD9B8FD4C2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42" name="Gráfico 41">
            <a:extLst>
              <a:ext uri="{FF2B5EF4-FFF2-40B4-BE49-F238E27FC236}">
                <a16:creationId xmlns:a16="http://schemas.microsoft.com/office/drawing/2014/main" id="{F832AA80-0FD2-4EAE-84B1-9A41596642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152400</xdr:colOff>
      <xdr:row>13</xdr:row>
      <xdr:rowOff>38100</xdr:rowOff>
    </xdr:from>
    <xdr:to>
      <xdr:col>11</xdr:col>
      <xdr:colOff>27878</xdr:colOff>
      <xdr:row>14</xdr:row>
      <xdr:rowOff>106800</xdr:rowOff>
    </xdr:to>
    <xdr:pic>
      <xdr:nvPicPr>
        <xdr:cNvPr id="43" name="Gráfico 42">
          <a:extLst>
            <a:ext uri="{FF2B5EF4-FFF2-40B4-BE49-F238E27FC236}">
              <a16:creationId xmlns:a16="http://schemas.microsoft.com/office/drawing/2014/main" id="{892EA8A6-4A5C-48F1-B65B-51F0BCA468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rcRect l="2" r="54775"/>
        <a:stretch/>
      </xdr:blipFill>
      <xdr:spPr>
        <a:xfrm>
          <a:off x="4942778" y="2440259"/>
          <a:ext cx="1037063" cy="259200"/>
        </a:xfrm>
        <a:prstGeom prst="rect">
          <a:avLst/>
        </a:prstGeom>
      </xdr:spPr>
    </xdr:pic>
    <xdr:clientData/>
  </xdr:twoCellAnchor>
  <xdr:twoCellAnchor>
    <xdr:from>
      <xdr:col>8</xdr:col>
      <xdr:colOff>552449</xdr:colOff>
      <xdr:row>13</xdr:row>
      <xdr:rowOff>85725</xdr:rowOff>
    </xdr:from>
    <xdr:to>
      <xdr:col>9</xdr:col>
      <xdr:colOff>564904</xdr:colOff>
      <xdr:row>15</xdr:row>
      <xdr:rowOff>102136</xdr:rowOff>
    </xdr:to>
    <xdr:sp macro="" textlink="">
      <xdr:nvSpPr>
        <xdr:cNvPr id="44" name="Arco 43">
          <a:extLst>
            <a:ext uri="{FF2B5EF4-FFF2-40B4-BE49-F238E27FC236}">
              <a16:creationId xmlns:a16="http://schemas.microsoft.com/office/drawing/2014/main" id="{BDA75241-2D7D-4CDF-B219-97A7CE071F5B}"/>
            </a:ext>
          </a:extLst>
        </xdr:cNvPr>
        <xdr:cNvSpPr>
          <a:spLocks noChangeAspect="1"/>
        </xdr:cNvSpPr>
      </xdr:nvSpPr>
      <xdr:spPr>
        <a:xfrm rot="15575122">
          <a:off x="4860533" y="23879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85724</xdr:colOff>
      <xdr:row>13</xdr:row>
      <xdr:rowOff>85725</xdr:rowOff>
    </xdr:from>
    <xdr:to>
      <xdr:col>14</xdr:col>
      <xdr:colOff>98179</xdr:colOff>
      <xdr:row>15</xdr:row>
      <xdr:rowOff>102136</xdr:rowOff>
    </xdr:to>
    <xdr:sp macro="" textlink="">
      <xdr:nvSpPr>
        <xdr:cNvPr id="45" name="Arco 44">
          <a:extLst>
            <a:ext uri="{FF2B5EF4-FFF2-40B4-BE49-F238E27FC236}">
              <a16:creationId xmlns:a16="http://schemas.microsoft.com/office/drawing/2014/main" id="{D11E977D-7811-45A7-9A35-D6CD5BF79BDE}"/>
            </a:ext>
          </a:extLst>
        </xdr:cNvPr>
        <xdr:cNvSpPr>
          <a:spLocks noChangeAspect="1"/>
        </xdr:cNvSpPr>
      </xdr:nvSpPr>
      <xdr:spPr>
        <a:xfrm rot="6024878" flipH="1">
          <a:off x="7298933" y="23879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66675</xdr:colOff>
      <xdr:row>13</xdr:row>
      <xdr:rowOff>95250</xdr:rowOff>
    </xdr:from>
    <xdr:to>
      <xdr:col>20</xdr:col>
      <xdr:colOff>555781</xdr:colOff>
      <xdr:row>15</xdr:row>
      <xdr:rowOff>102614</xdr:rowOff>
    </xdr:to>
    <xdr:grpSp>
      <xdr:nvGrpSpPr>
        <xdr:cNvPr id="49" name="Grupo 48">
          <a:extLst>
            <a:ext uri="{FF2B5EF4-FFF2-40B4-BE49-F238E27FC236}">
              <a16:creationId xmlns:a16="http://schemas.microsoft.com/office/drawing/2014/main" id="{90B7C880-93F1-460C-8EB6-59FA900FB11A}"/>
            </a:ext>
          </a:extLst>
        </xdr:cNvPr>
        <xdr:cNvGrpSpPr/>
      </xdr:nvGrpSpPr>
      <xdr:grpSpPr>
        <a:xfrm>
          <a:off x="8924925" y="2743200"/>
          <a:ext cx="2813206" cy="388364"/>
          <a:chOff x="684268" y="1503952"/>
          <a:chExt cx="2849842" cy="388364"/>
        </a:xfrm>
      </xdr:grpSpPr>
      <xdr:cxnSp macro="">
        <xdr:nvCxnSpPr>
          <xdr:cNvPr id="50" name="Conector recto 49">
            <a:extLst>
              <a:ext uri="{FF2B5EF4-FFF2-40B4-BE49-F238E27FC236}">
                <a16:creationId xmlns:a16="http://schemas.microsoft.com/office/drawing/2014/main" id="{7F4EC33E-51E7-4FA2-83C2-2588B4723833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51" name="Gráfico 50">
            <a:extLst>
              <a:ext uri="{FF2B5EF4-FFF2-40B4-BE49-F238E27FC236}">
                <a16:creationId xmlns:a16="http://schemas.microsoft.com/office/drawing/2014/main" id="{36757144-A5D0-4335-9FAF-3AF97944DB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52" name="Gráfico 51">
            <a:extLst>
              <a:ext uri="{FF2B5EF4-FFF2-40B4-BE49-F238E27FC236}">
                <a16:creationId xmlns:a16="http://schemas.microsoft.com/office/drawing/2014/main" id="{879CFCB5-41DE-4938-A52D-81F3863244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533399</xdr:colOff>
      <xdr:row>13</xdr:row>
      <xdr:rowOff>66675</xdr:rowOff>
    </xdr:from>
    <xdr:to>
      <xdr:col>16</xdr:col>
      <xdr:colOff>545854</xdr:colOff>
      <xdr:row>15</xdr:row>
      <xdr:rowOff>83086</xdr:rowOff>
    </xdr:to>
    <xdr:sp macro="" textlink="">
      <xdr:nvSpPr>
        <xdr:cNvPr id="53" name="Arco 52">
          <a:extLst>
            <a:ext uri="{FF2B5EF4-FFF2-40B4-BE49-F238E27FC236}">
              <a16:creationId xmlns:a16="http://schemas.microsoft.com/office/drawing/2014/main" id="{02953A50-E1C0-4775-98C1-14E6E2CD1E68}"/>
            </a:ext>
          </a:extLst>
        </xdr:cNvPr>
        <xdr:cNvSpPr>
          <a:spLocks noChangeAspect="1"/>
        </xdr:cNvSpPr>
      </xdr:nvSpPr>
      <xdr:spPr>
        <a:xfrm rot="15575122">
          <a:off x="8908658" y="236894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76199</xdr:colOff>
      <xdr:row>13</xdr:row>
      <xdr:rowOff>66675</xdr:rowOff>
    </xdr:from>
    <xdr:to>
      <xdr:col>21</xdr:col>
      <xdr:colOff>88654</xdr:colOff>
      <xdr:row>15</xdr:row>
      <xdr:rowOff>83086</xdr:rowOff>
    </xdr:to>
    <xdr:sp macro="" textlink="">
      <xdr:nvSpPr>
        <xdr:cNvPr id="54" name="Arco 53">
          <a:extLst>
            <a:ext uri="{FF2B5EF4-FFF2-40B4-BE49-F238E27FC236}">
              <a16:creationId xmlns:a16="http://schemas.microsoft.com/office/drawing/2014/main" id="{79D8F597-9100-4328-99EC-74EC29D5F0E5}"/>
            </a:ext>
          </a:extLst>
        </xdr:cNvPr>
        <xdr:cNvSpPr>
          <a:spLocks noChangeAspect="1"/>
        </xdr:cNvSpPr>
      </xdr:nvSpPr>
      <xdr:spPr>
        <a:xfrm rot="6024878" flipH="1">
          <a:off x="11356583" y="236894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152400</xdr:colOff>
      <xdr:row>15</xdr:row>
      <xdr:rowOff>114300</xdr:rowOff>
    </xdr:from>
    <xdr:to>
      <xdr:col>16</xdr:col>
      <xdr:colOff>152400</xdr:colOff>
      <xdr:row>17</xdr:row>
      <xdr:rowOff>21300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63DCDF89-1621-4795-B35B-BC8622791BA6}"/>
            </a:ext>
          </a:extLst>
        </xdr:cNvPr>
        <xdr:cNvCxnSpPr/>
      </xdr:nvCxnSpPr>
      <xdr:spPr>
        <a:xfrm flipH="1" flipV="1">
          <a:off x="9010650" y="28956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15</xdr:row>
      <xdr:rowOff>104775</xdr:rowOff>
    </xdr:from>
    <xdr:to>
      <xdr:col>20</xdr:col>
      <xdr:colOff>476250</xdr:colOff>
      <xdr:row>17</xdr:row>
      <xdr:rowOff>11775</xdr:rowOff>
    </xdr:to>
    <xdr:cxnSp macro="">
      <xdr:nvCxnSpPr>
        <xdr:cNvPr id="56" name="Conector recto de flecha 55">
          <a:extLst>
            <a:ext uri="{FF2B5EF4-FFF2-40B4-BE49-F238E27FC236}">
              <a16:creationId xmlns:a16="http://schemas.microsoft.com/office/drawing/2014/main" id="{B1051C15-EABD-4F16-9035-BE60E1C39F6D}"/>
            </a:ext>
          </a:extLst>
        </xdr:cNvPr>
        <xdr:cNvCxnSpPr/>
      </xdr:nvCxnSpPr>
      <xdr:spPr>
        <a:xfrm flipH="1" flipV="1">
          <a:off x="11658600" y="288607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15</xdr:row>
      <xdr:rowOff>114300</xdr:rowOff>
    </xdr:from>
    <xdr:to>
      <xdr:col>13</xdr:col>
      <xdr:colOff>495300</xdr:colOff>
      <xdr:row>17</xdr:row>
      <xdr:rowOff>21300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8996AE8E-FD8E-48B7-82A5-6C2C514E6E0F}"/>
            </a:ext>
          </a:extLst>
        </xdr:cNvPr>
        <xdr:cNvCxnSpPr/>
      </xdr:nvCxnSpPr>
      <xdr:spPr>
        <a:xfrm flipH="1" flipV="1">
          <a:off x="7610475" y="28956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152401</xdr:colOff>
      <xdr:row>12</xdr:row>
      <xdr:rowOff>190499</xdr:rowOff>
    </xdr:from>
    <xdr:to>
      <xdr:col>18</xdr:col>
      <xdr:colOff>409575</xdr:colOff>
      <xdr:row>14</xdr:row>
      <xdr:rowOff>95399</xdr:rowOff>
    </xdr:to>
    <xdr:pic>
      <xdr:nvPicPr>
        <xdr:cNvPr id="57" name="Gráfico 56">
          <a:extLst>
            <a:ext uri="{FF2B5EF4-FFF2-40B4-BE49-F238E27FC236}">
              <a16:creationId xmlns:a16="http://schemas.microsoft.com/office/drawing/2014/main" id="{2C56B11E-1C64-4616-ADA0-797A73454E4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rcRect t="45007" r="49893"/>
        <a:stretch/>
      </xdr:blipFill>
      <xdr:spPr>
        <a:xfrm>
          <a:off x="9010651" y="2400299"/>
          <a:ext cx="1419224" cy="295425"/>
        </a:xfrm>
        <a:prstGeom prst="rect">
          <a:avLst/>
        </a:prstGeom>
      </xdr:spPr>
    </xdr:pic>
    <xdr:clientData/>
  </xdr:twoCellAnchor>
  <xdr:twoCellAnchor>
    <xdr:from>
      <xdr:col>4</xdr:col>
      <xdr:colOff>533400</xdr:colOff>
      <xdr:row>8</xdr:row>
      <xdr:rowOff>95250</xdr:rowOff>
    </xdr:from>
    <xdr:to>
      <xdr:col>6</xdr:col>
      <xdr:colOff>451350</xdr:colOff>
      <xdr:row>8</xdr:row>
      <xdr:rowOff>95250</xdr:rowOff>
    </xdr:to>
    <xdr:cxnSp macro="">
      <xdr:nvCxnSpPr>
        <xdr:cNvPr id="59" name="Conector recto de flecha 58">
          <a:extLst>
            <a:ext uri="{FF2B5EF4-FFF2-40B4-BE49-F238E27FC236}">
              <a16:creationId xmlns:a16="http://schemas.microsoft.com/office/drawing/2014/main" id="{0ECEA066-8A7B-4967-9FEA-9F3E45DE1F52}"/>
            </a:ext>
          </a:extLst>
        </xdr:cNvPr>
        <xdr:cNvCxnSpPr/>
      </xdr:nvCxnSpPr>
      <xdr:spPr>
        <a:xfrm flipH="1" flipV="1">
          <a:off x="2419350" y="15430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15</xdr:row>
      <xdr:rowOff>104775</xdr:rowOff>
    </xdr:from>
    <xdr:to>
      <xdr:col>9</xdr:col>
      <xdr:colOff>171450</xdr:colOff>
      <xdr:row>17</xdr:row>
      <xdr:rowOff>11775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A3AC1EF4-4DBF-4E0F-8BEB-D89637F5CB4C}"/>
            </a:ext>
          </a:extLst>
        </xdr:cNvPr>
        <xdr:cNvCxnSpPr/>
      </xdr:nvCxnSpPr>
      <xdr:spPr>
        <a:xfrm flipH="1" flipV="1">
          <a:off x="4962525" y="288607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8</xdr:row>
      <xdr:rowOff>95250</xdr:rowOff>
    </xdr:from>
    <xdr:to>
      <xdr:col>4</xdr:col>
      <xdr:colOff>32250</xdr:colOff>
      <xdr:row>8</xdr:row>
      <xdr:rowOff>95250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2B128458-E0BC-4419-B90C-968A510A598E}"/>
            </a:ext>
          </a:extLst>
        </xdr:cNvPr>
        <xdr:cNvCxnSpPr/>
      </xdr:nvCxnSpPr>
      <xdr:spPr>
        <a:xfrm flipV="1">
          <a:off x="838200" y="15430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8</xdr:row>
      <xdr:rowOff>104775</xdr:rowOff>
    </xdr:from>
    <xdr:to>
      <xdr:col>13</xdr:col>
      <xdr:colOff>489450</xdr:colOff>
      <xdr:row>8</xdr:row>
      <xdr:rowOff>104775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B812EFEB-8722-418D-BF88-78F2B1E391E2}"/>
            </a:ext>
          </a:extLst>
        </xdr:cNvPr>
        <xdr:cNvCxnSpPr/>
      </xdr:nvCxnSpPr>
      <xdr:spPr>
        <a:xfrm flipH="1" flipV="1">
          <a:off x="6524625" y="155257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8</xdr:row>
      <xdr:rowOff>104775</xdr:rowOff>
    </xdr:from>
    <xdr:to>
      <xdr:col>11</xdr:col>
      <xdr:colOff>79875</xdr:colOff>
      <xdr:row>8</xdr:row>
      <xdr:rowOff>104775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EB030451-EE59-43CA-8597-6374AA35761F}"/>
            </a:ext>
          </a:extLst>
        </xdr:cNvPr>
        <xdr:cNvCxnSpPr/>
      </xdr:nvCxnSpPr>
      <xdr:spPr>
        <a:xfrm flipV="1">
          <a:off x="4953000" y="155257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8</xdr:row>
      <xdr:rowOff>85725</xdr:rowOff>
    </xdr:from>
    <xdr:to>
      <xdr:col>20</xdr:col>
      <xdr:colOff>470400</xdr:colOff>
      <xdr:row>8</xdr:row>
      <xdr:rowOff>85725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7231C8E2-625E-451E-91D7-D8CEBE9B589A}"/>
            </a:ext>
          </a:extLst>
        </xdr:cNvPr>
        <xdr:cNvCxnSpPr/>
      </xdr:nvCxnSpPr>
      <xdr:spPr>
        <a:xfrm flipH="1" flipV="1">
          <a:off x="10572750" y="153352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8</xdr:row>
      <xdr:rowOff>85725</xdr:rowOff>
    </xdr:from>
    <xdr:to>
      <xdr:col>18</xdr:col>
      <xdr:colOff>60825</xdr:colOff>
      <xdr:row>8</xdr:row>
      <xdr:rowOff>85725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CE7BFBFC-2EB0-4181-8046-8D9203DF639D}"/>
            </a:ext>
          </a:extLst>
        </xdr:cNvPr>
        <xdr:cNvCxnSpPr/>
      </xdr:nvCxnSpPr>
      <xdr:spPr>
        <a:xfrm flipV="1">
          <a:off x="9001125" y="153352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15</xdr:row>
      <xdr:rowOff>95250</xdr:rowOff>
    </xdr:from>
    <xdr:to>
      <xdr:col>2</xdr:col>
      <xdr:colOff>366300</xdr:colOff>
      <xdr:row>15</xdr:row>
      <xdr:rowOff>95250</xdr:rowOff>
    </xdr:to>
    <xdr:cxnSp macro="">
      <xdr:nvCxnSpPr>
        <xdr:cNvPr id="65" name="Conector recto de flecha 64">
          <a:extLst>
            <a:ext uri="{FF2B5EF4-FFF2-40B4-BE49-F238E27FC236}">
              <a16:creationId xmlns:a16="http://schemas.microsoft.com/office/drawing/2014/main" id="{63774330-D957-47C1-A42B-69D0CB0333C3}"/>
            </a:ext>
          </a:extLst>
        </xdr:cNvPr>
        <xdr:cNvCxnSpPr/>
      </xdr:nvCxnSpPr>
      <xdr:spPr>
        <a:xfrm flipV="1">
          <a:off x="838200" y="2876550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15</xdr:row>
      <xdr:rowOff>95250</xdr:rowOff>
    </xdr:from>
    <xdr:to>
      <xdr:col>4</xdr:col>
      <xdr:colOff>301875</xdr:colOff>
      <xdr:row>15</xdr:row>
      <xdr:rowOff>95250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6CEFD51C-D48F-4D7D-AA16-C4920FBC8F37}"/>
            </a:ext>
          </a:extLst>
        </xdr:cNvPr>
        <xdr:cNvCxnSpPr/>
      </xdr:nvCxnSpPr>
      <xdr:spPr>
        <a:xfrm flipV="1">
          <a:off x="1647825" y="2876550"/>
          <a:ext cx="54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15</xdr:row>
      <xdr:rowOff>95250</xdr:rowOff>
    </xdr:from>
    <xdr:to>
      <xdr:col>3</xdr:col>
      <xdr:colOff>332400</xdr:colOff>
      <xdr:row>15</xdr:row>
      <xdr:rowOff>95250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420BB758-1561-4B11-93F5-7FB530561253}"/>
            </a:ext>
          </a:extLst>
        </xdr:cNvPr>
        <xdr:cNvCxnSpPr/>
      </xdr:nvCxnSpPr>
      <xdr:spPr>
        <a:xfrm flipH="1" flipV="1">
          <a:off x="1457325" y="2876550"/>
          <a:ext cx="1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15</xdr:row>
      <xdr:rowOff>95250</xdr:rowOff>
    </xdr:from>
    <xdr:to>
      <xdr:col>6</xdr:col>
      <xdr:colOff>447975</xdr:colOff>
      <xdr:row>15</xdr:row>
      <xdr:rowOff>95250</xdr:rowOff>
    </xdr:to>
    <xdr:cxnSp macro="">
      <xdr:nvCxnSpPr>
        <xdr:cNvPr id="68" name="Conector recto de flecha 67">
          <a:extLst>
            <a:ext uri="{FF2B5EF4-FFF2-40B4-BE49-F238E27FC236}">
              <a16:creationId xmlns:a16="http://schemas.microsoft.com/office/drawing/2014/main" id="{387F350B-0FE7-46CE-9F2B-360C0978DB79}"/>
            </a:ext>
          </a:extLst>
        </xdr:cNvPr>
        <xdr:cNvCxnSpPr/>
      </xdr:nvCxnSpPr>
      <xdr:spPr>
        <a:xfrm flipH="1" flipV="1">
          <a:off x="2847975" y="2876550"/>
          <a:ext cx="64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15</xdr:row>
      <xdr:rowOff>85725</xdr:rowOff>
    </xdr:from>
    <xdr:to>
      <xdr:col>9</xdr:col>
      <xdr:colOff>377925</xdr:colOff>
      <xdr:row>15</xdr:row>
      <xdr:rowOff>85725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2748383C-318B-4083-9E33-58DF63201198}"/>
            </a:ext>
          </a:extLst>
        </xdr:cNvPr>
        <xdr:cNvCxnSpPr/>
      </xdr:nvCxnSpPr>
      <xdr:spPr>
        <a:xfrm flipV="1">
          <a:off x="4953000" y="2867025"/>
          <a:ext cx="216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15</xdr:row>
      <xdr:rowOff>85725</xdr:rowOff>
    </xdr:from>
    <xdr:to>
      <xdr:col>11</xdr:col>
      <xdr:colOff>150</xdr:colOff>
      <xdr:row>15</xdr:row>
      <xdr:rowOff>85725</xdr:rowOff>
    </xdr:to>
    <xdr:cxnSp macro="">
      <xdr:nvCxnSpPr>
        <xdr:cNvPr id="70" name="Conector recto de flecha 69">
          <a:extLst>
            <a:ext uri="{FF2B5EF4-FFF2-40B4-BE49-F238E27FC236}">
              <a16:creationId xmlns:a16="http://schemas.microsoft.com/office/drawing/2014/main" id="{AC14FD70-2501-4C5D-8766-AC77E385F324}"/>
            </a:ext>
          </a:extLst>
        </xdr:cNvPr>
        <xdr:cNvCxnSpPr/>
      </xdr:nvCxnSpPr>
      <xdr:spPr>
        <a:xfrm flipH="1" flipV="1">
          <a:off x="5629275" y="2867025"/>
          <a:ext cx="324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15</xdr:row>
      <xdr:rowOff>76200</xdr:rowOff>
    </xdr:from>
    <xdr:to>
      <xdr:col>17</xdr:col>
      <xdr:colOff>3375</xdr:colOff>
      <xdr:row>15</xdr:row>
      <xdr:rowOff>76200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5DCD4C53-7068-44D1-A0B6-A5B16D083E36}"/>
            </a:ext>
          </a:extLst>
        </xdr:cNvPr>
        <xdr:cNvCxnSpPr/>
      </xdr:nvCxnSpPr>
      <xdr:spPr>
        <a:xfrm flipV="1">
          <a:off x="9010650" y="2857500"/>
          <a:ext cx="43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542925</xdr:colOff>
      <xdr:row>15</xdr:row>
      <xdr:rowOff>76200</xdr:rowOff>
    </xdr:from>
    <xdr:to>
      <xdr:col>18</xdr:col>
      <xdr:colOff>393900</xdr:colOff>
      <xdr:row>15</xdr:row>
      <xdr:rowOff>76200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71A49107-56DD-4727-94FE-AC7A790B2450}"/>
            </a:ext>
          </a:extLst>
        </xdr:cNvPr>
        <xdr:cNvCxnSpPr/>
      </xdr:nvCxnSpPr>
      <xdr:spPr>
        <a:xfrm flipH="1" flipV="1">
          <a:off x="9982200" y="2857500"/>
          <a:ext cx="43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20</xdr:row>
      <xdr:rowOff>104775</xdr:rowOff>
    </xdr:from>
    <xdr:to>
      <xdr:col>6</xdr:col>
      <xdr:colOff>536731</xdr:colOff>
      <xdr:row>22</xdr:row>
      <xdr:rowOff>112139</xdr:rowOff>
    </xdr:to>
    <xdr:grpSp>
      <xdr:nvGrpSpPr>
        <xdr:cNvPr id="85" name="Grupo 84">
          <a:extLst>
            <a:ext uri="{FF2B5EF4-FFF2-40B4-BE49-F238E27FC236}">
              <a16:creationId xmlns:a16="http://schemas.microsoft.com/office/drawing/2014/main" id="{D96718D7-B20D-4FBF-93AA-BF8FA2AA0DA8}"/>
            </a:ext>
          </a:extLst>
        </xdr:cNvPr>
        <xdr:cNvGrpSpPr/>
      </xdr:nvGrpSpPr>
      <xdr:grpSpPr>
        <a:xfrm>
          <a:off x="771525" y="4114800"/>
          <a:ext cx="2813206" cy="388364"/>
          <a:chOff x="684268" y="1503952"/>
          <a:chExt cx="2849842" cy="388364"/>
        </a:xfrm>
      </xdr:grpSpPr>
      <xdr:cxnSp macro="">
        <xdr:nvCxnSpPr>
          <xdr:cNvPr id="86" name="Conector recto 85">
            <a:extLst>
              <a:ext uri="{FF2B5EF4-FFF2-40B4-BE49-F238E27FC236}">
                <a16:creationId xmlns:a16="http://schemas.microsoft.com/office/drawing/2014/main" id="{1ECA5053-1935-420D-9542-282D9D498571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87" name="Gráfico 86">
            <a:extLst>
              <a:ext uri="{FF2B5EF4-FFF2-40B4-BE49-F238E27FC236}">
                <a16:creationId xmlns:a16="http://schemas.microsoft.com/office/drawing/2014/main" id="{D82BA7FE-FD7A-4A58-951C-2BAFA7B721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88" name="Gráfico 87">
            <a:extLst>
              <a:ext uri="{FF2B5EF4-FFF2-40B4-BE49-F238E27FC236}">
                <a16:creationId xmlns:a16="http://schemas.microsoft.com/office/drawing/2014/main" id="{AA6137B0-D8EE-43A4-A8B4-AC1BB35EAC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514350</xdr:colOff>
      <xdr:row>20</xdr:row>
      <xdr:rowOff>85725</xdr:rowOff>
    </xdr:from>
    <xdr:to>
      <xdr:col>2</xdr:col>
      <xdr:colOff>526805</xdr:colOff>
      <xdr:row>22</xdr:row>
      <xdr:rowOff>102136</xdr:rowOff>
    </xdr:to>
    <xdr:sp macro="" textlink="">
      <xdr:nvSpPr>
        <xdr:cNvPr id="89" name="Arco 88">
          <a:extLst>
            <a:ext uri="{FF2B5EF4-FFF2-40B4-BE49-F238E27FC236}">
              <a16:creationId xmlns:a16="http://schemas.microsoft.com/office/drawing/2014/main" id="{3B0581B7-412B-40AB-B676-F4D5FF86882B}"/>
            </a:ext>
          </a:extLst>
        </xdr:cNvPr>
        <xdr:cNvSpPr>
          <a:spLocks noChangeAspect="1"/>
        </xdr:cNvSpPr>
      </xdr:nvSpPr>
      <xdr:spPr>
        <a:xfrm rot="15575122">
          <a:off x="755259" y="37214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57150</xdr:colOff>
      <xdr:row>20</xdr:row>
      <xdr:rowOff>85725</xdr:rowOff>
    </xdr:from>
    <xdr:to>
      <xdr:col>7</xdr:col>
      <xdr:colOff>69605</xdr:colOff>
      <xdr:row>22</xdr:row>
      <xdr:rowOff>102136</xdr:rowOff>
    </xdr:to>
    <xdr:sp macro="" textlink="">
      <xdr:nvSpPr>
        <xdr:cNvPr id="90" name="Arco 89">
          <a:extLst>
            <a:ext uri="{FF2B5EF4-FFF2-40B4-BE49-F238E27FC236}">
              <a16:creationId xmlns:a16="http://schemas.microsoft.com/office/drawing/2014/main" id="{851DE8E2-7E35-494C-BCC7-608D87A1522E}"/>
            </a:ext>
          </a:extLst>
        </xdr:cNvPr>
        <xdr:cNvSpPr>
          <a:spLocks noChangeAspect="1"/>
        </xdr:cNvSpPr>
      </xdr:nvSpPr>
      <xdr:spPr>
        <a:xfrm rot="6024878" flipH="1">
          <a:off x="3203184" y="37214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123825</xdr:colOff>
      <xdr:row>22</xdr:row>
      <xdr:rowOff>123825</xdr:rowOff>
    </xdr:from>
    <xdr:to>
      <xdr:col>2</xdr:col>
      <xdr:colOff>123825</xdr:colOff>
      <xdr:row>24</xdr:row>
      <xdr:rowOff>30825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97FFAC0-E962-4400-B53C-2569624CF5F4}"/>
            </a:ext>
          </a:extLst>
        </xdr:cNvPr>
        <xdr:cNvCxnSpPr/>
      </xdr:nvCxnSpPr>
      <xdr:spPr>
        <a:xfrm flipH="1" flipV="1">
          <a:off x="847725" y="42386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22</xdr:row>
      <xdr:rowOff>133350</xdr:rowOff>
    </xdr:from>
    <xdr:to>
      <xdr:col>6</xdr:col>
      <xdr:colOff>457200</xdr:colOff>
      <xdr:row>24</xdr:row>
      <xdr:rowOff>40350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3E515BDF-48DF-4A8F-AC12-AFCACD7B7FC4}"/>
            </a:ext>
          </a:extLst>
        </xdr:cNvPr>
        <xdr:cNvCxnSpPr/>
      </xdr:nvCxnSpPr>
      <xdr:spPr>
        <a:xfrm flipH="1" flipV="1">
          <a:off x="3505200" y="42481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171450</xdr:rowOff>
    </xdr:from>
    <xdr:to>
      <xdr:col>3</xdr:col>
      <xdr:colOff>9525</xdr:colOff>
      <xdr:row>21</xdr:row>
      <xdr:rowOff>78450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97E2EDF2-5B7A-4487-9C88-C7C9D0F60835}"/>
            </a:ext>
          </a:extLst>
        </xdr:cNvPr>
        <xdr:cNvCxnSpPr/>
      </xdr:nvCxnSpPr>
      <xdr:spPr>
        <a:xfrm flipH="1">
          <a:off x="1314450" y="37147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180975</xdr:rowOff>
    </xdr:from>
    <xdr:to>
      <xdr:col>6</xdr:col>
      <xdr:colOff>0</xdr:colOff>
      <xdr:row>21</xdr:row>
      <xdr:rowOff>87975</xdr:rowOff>
    </xdr:to>
    <xdr:cxnSp macro="">
      <xdr:nvCxnSpPr>
        <xdr:cNvPr id="94" name="Conector recto de flecha 93">
          <a:extLst>
            <a:ext uri="{FF2B5EF4-FFF2-40B4-BE49-F238E27FC236}">
              <a16:creationId xmlns:a16="http://schemas.microsoft.com/office/drawing/2014/main" id="{5138FD56-8C70-46AE-B917-2CB66EA389EA}"/>
            </a:ext>
          </a:extLst>
        </xdr:cNvPr>
        <xdr:cNvCxnSpPr/>
      </xdr:nvCxnSpPr>
      <xdr:spPr>
        <a:xfrm flipH="1">
          <a:off x="3048000" y="372427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20</xdr:row>
      <xdr:rowOff>104775</xdr:rowOff>
    </xdr:from>
    <xdr:to>
      <xdr:col>13</xdr:col>
      <xdr:colOff>574831</xdr:colOff>
      <xdr:row>22</xdr:row>
      <xdr:rowOff>112139</xdr:rowOff>
    </xdr:to>
    <xdr:grpSp>
      <xdr:nvGrpSpPr>
        <xdr:cNvPr id="95" name="Grupo 94">
          <a:extLst>
            <a:ext uri="{FF2B5EF4-FFF2-40B4-BE49-F238E27FC236}">
              <a16:creationId xmlns:a16="http://schemas.microsoft.com/office/drawing/2014/main" id="{472DB423-B5F5-4325-938C-9805F8BBAE75}"/>
            </a:ext>
          </a:extLst>
        </xdr:cNvPr>
        <xdr:cNvGrpSpPr/>
      </xdr:nvGrpSpPr>
      <xdr:grpSpPr>
        <a:xfrm>
          <a:off x="4876800" y="4114800"/>
          <a:ext cx="2813206" cy="388364"/>
          <a:chOff x="684268" y="1503952"/>
          <a:chExt cx="2849842" cy="388364"/>
        </a:xfrm>
      </xdr:grpSpPr>
      <xdr:cxnSp macro="">
        <xdr:nvCxnSpPr>
          <xdr:cNvPr id="96" name="Conector recto 95">
            <a:extLst>
              <a:ext uri="{FF2B5EF4-FFF2-40B4-BE49-F238E27FC236}">
                <a16:creationId xmlns:a16="http://schemas.microsoft.com/office/drawing/2014/main" id="{777994E7-2B8E-4E09-AC72-7C7772DE0A2A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7" name="Gráfico 96">
            <a:extLst>
              <a:ext uri="{FF2B5EF4-FFF2-40B4-BE49-F238E27FC236}">
                <a16:creationId xmlns:a16="http://schemas.microsoft.com/office/drawing/2014/main" id="{9255CACA-9580-4220-ABDF-3A63405F3E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98" name="Gráfico 97">
            <a:extLst>
              <a:ext uri="{FF2B5EF4-FFF2-40B4-BE49-F238E27FC236}">
                <a16:creationId xmlns:a16="http://schemas.microsoft.com/office/drawing/2014/main" id="{B9B1EF9B-3E4F-444C-A713-45195930C3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552449</xdr:colOff>
      <xdr:row>20</xdr:row>
      <xdr:rowOff>95250</xdr:rowOff>
    </xdr:from>
    <xdr:to>
      <xdr:col>9</xdr:col>
      <xdr:colOff>564904</xdr:colOff>
      <xdr:row>22</xdr:row>
      <xdr:rowOff>111661</xdr:rowOff>
    </xdr:to>
    <xdr:sp macro="" textlink="">
      <xdr:nvSpPr>
        <xdr:cNvPr id="99" name="Arco 98">
          <a:extLst>
            <a:ext uri="{FF2B5EF4-FFF2-40B4-BE49-F238E27FC236}">
              <a16:creationId xmlns:a16="http://schemas.microsoft.com/office/drawing/2014/main" id="{2E65BDE6-A192-4164-B32A-F4E82FCCE5D9}"/>
            </a:ext>
          </a:extLst>
        </xdr:cNvPr>
        <xdr:cNvSpPr>
          <a:spLocks noChangeAspect="1"/>
        </xdr:cNvSpPr>
      </xdr:nvSpPr>
      <xdr:spPr>
        <a:xfrm rot="15575122">
          <a:off x="4860533" y="37310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85724</xdr:colOff>
      <xdr:row>20</xdr:row>
      <xdr:rowOff>95250</xdr:rowOff>
    </xdr:from>
    <xdr:to>
      <xdr:col>14</xdr:col>
      <xdr:colOff>98179</xdr:colOff>
      <xdr:row>22</xdr:row>
      <xdr:rowOff>111661</xdr:rowOff>
    </xdr:to>
    <xdr:sp macro="" textlink="">
      <xdr:nvSpPr>
        <xdr:cNvPr id="100" name="Arco 99">
          <a:extLst>
            <a:ext uri="{FF2B5EF4-FFF2-40B4-BE49-F238E27FC236}">
              <a16:creationId xmlns:a16="http://schemas.microsoft.com/office/drawing/2014/main" id="{1EAE9AA6-9BC4-4938-83B2-924664559235}"/>
            </a:ext>
          </a:extLst>
        </xdr:cNvPr>
        <xdr:cNvSpPr>
          <a:spLocks noChangeAspect="1"/>
        </xdr:cNvSpPr>
      </xdr:nvSpPr>
      <xdr:spPr>
        <a:xfrm rot="6024878" flipH="1">
          <a:off x="7298933" y="37310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151703</xdr:colOff>
      <xdr:row>13</xdr:row>
      <xdr:rowOff>39959</xdr:rowOff>
    </xdr:from>
    <xdr:to>
      <xdr:col>11</xdr:col>
      <xdr:colOff>27181</xdr:colOff>
      <xdr:row>14</xdr:row>
      <xdr:rowOff>108659</xdr:rowOff>
    </xdr:to>
    <xdr:pic>
      <xdr:nvPicPr>
        <xdr:cNvPr id="101" name="Gráfico 100">
          <a:extLst>
            <a:ext uri="{FF2B5EF4-FFF2-40B4-BE49-F238E27FC236}">
              <a16:creationId xmlns:a16="http://schemas.microsoft.com/office/drawing/2014/main" id="{152B43E1-41CA-4CAE-88A9-A99104CEA4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rcRect l="2" r="54775"/>
        <a:stretch/>
      </xdr:blipFill>
      <xdr:spPr>
        <a:xfrm>
          <a:off x="4942778" y="2440259"/>
          <a:ext cx="1037528" cy="259200"/>
        </a:xfrm>
        <a:prstGeom prst="rect">
          <a:avLst/>
        </a:prstGeom>
      </xdr:spPr>
    </xdr:pic>
    <xdr:clientData/>
  </xdr:twoCellAnchor>
  <xdr:twoCellAnchor>
    <xdr:from>
      <xdr:col>10</xdr:col>
      <xdr:colOff>9525</xdr:colOff>
      <xdr:row>20</xdr:row>
      <xdr:rowOff>30434</xdr:rowOff>
    </xdr:from>
    <xdr:to>
      <xdr:col>12</xdr:col>
      <xdr:colOff>19050</xdr:colOff>
      <xdr:row>21</xdr:row>
      <xdr:rowOff>99134</xdr:rowOff>
    </xdr:to>
    <xdr:pic>
      <xdr:nvPicPr>
        <xdr:cNvPr id="102" name="Gráfico 101">
          <a:extLst>
            <a:ext uri="{FF2B5EF4-FFF2-40B4-BE49-F238E27FC236}">
              <a16:creationId xmlns:a16="http://schemas.microsoft.com/office/drawing/2014/main" id="{C201EC97-8511-4E8D-9DFD-E4C9DD4DDD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rcRect l="2" r="54775"/>
        <a:stretch/>
      </xdr:blipFill>
      <xdr:spPr>
        <a:xfrm>
          <a:off x="5381625" y="3764234"/>
          <a:ext cx="1171575" cy="259200"/>
        </a:xfrm>
        <a:prstGeom prst="rect">
          <a:avLst/>
        </a:prstGeom>
      </xdr:spPr>
    </xdr:pic>
    <xdr:clientData/>
  </xdr:twoCellAnchor>
  <xdr:twoCellAnchor>
    <xdr:from>
      <xdr:col>9</xdr:col>
      <xdr:colOff>161925</xdr:colOff>
      <xdr:row>22</xdr:row>
      <xdr:rowOff>114300</xdr:rowOff>
    </xdr:from>
    <xdr:to>
      <xdr:col>9</xdr:col>
      <xdr:colOff>161925</xdr:colOff>
      <xdr:row>24</xdr:row>
      <xdr:rowOff>21300</xdr:rowOff>
    </xdr:to>
    <xdr:cxnSp macro="">
      <xdr:nvCxnSpPr>
        <xdr:cNvPr id="103" name="Conector recto de flecha 102">
          <a:extLst>
            <a:ext uri="{FF2B5EF4-FFF2-40B4-BE49-F238E27FC236}">
              <a16:creationId xmlns:a16="http://schemas.microsoft.com/office/drawing/2014/main" id="{CD87DF8D-3FDB-4268-8B0C-69BEF5D0D054}"/>
            </a:ext>
          </a:extLst>
        </xdr:cNvPr>
        <xdr:cNvCxnSpPr/>
      </xdr:nvCxnSpPr>
      <xdr:spPr>
        <a:xfrm flipH="1" flipV="1">
          <a:off x="4953000" y="4229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504825</xdr:colOff>
      <xdr:row>22</xdr:row>
      <xdr:rowOff>114300</xdr:rowOff>
    </xdr:from>
    <xdr:to>
      <xdr:col>13</xdr:col>
      <xdr:colOff>504825</xdr:colOff>
      <xdr:row>24</xdr:row>
      <xdr:rowOff>21300</xdr:rowOff>
    </xdr:to>
    <xdr:cxnSp macro="">
      <xdr:nvCxnSpPr>
        <xdr:cNvPr id="104" name="Conector recto de flecha 103">
          <a:extLst>
            <a:ext uri="{FF2B5EF4-FFF2-40B4-BE49-F238E27FC236}">
              <a16:creationId xmlns:a16="http://schemas.microsoft.com/office/drawing/2014/main" id="{A0903380-91B5-46A8-9999-B80C1C11E685}"/>
            </a:ext>
          </a:extLst>
        </xdr:cNvPr>
        <xdr:cNvCxnSpPr/>
      </xdr:nvCxnSpPr>
      <xdr:spPr>
        <a:xfrm flipH="1" flipV="1">
          <a:off x="7620000" y="4229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22</xdr:row>
      <xdr:rowOff>95250</xdr:rowOff>
    </xdr:from>
    <xdr:to>
      <xdr:col>10</xdr:col>
      <xdr:colOff>117525</xdr:colOff>
      <xdr:row>22</xdr:row>
      <xdr:rowOff>95250</xdr:rowOff>
    </xdr:to>
    <xdr:cxnSp macro="">
      <xdr:nvCxnSpPr>
        <xdr:cNvPr id="105" name="Conector recto de flecha 104">
          <a:extLst>
            <a:ext uri="{FF2B5EF4-FFF2-40B4-BE49-F238E27FC236}">
              <a16:creationId xmlns:a16="http://schemas.microsoft.com/office/drawing/2014/main" id="{E3B42318-64E9-42D8-ACAC-4380B8E2DB7F}"/>
            </a:ext>
          </a:extLst>
        </xdr:cNvPr>
        <xdr:cNvCxnSpPr/>
      </xdr:nvCxnSpPr>
      <xdr:spPr>
        <a:xfrm flipV="1">
          <a:off x="5381625" y="4210050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85725</xdr:rowOff>
    </xdr:from>
    <xdr:to>
      <xdr:col>11</xdr:col>
      <xdr:colOff>108000</xdr:colOff>
      <xdr:row>22</xdr:row>
      <xdr:rowOff>85725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EE6104E3-AC27-4422-8B9D-2CC0CE46ECE7}"/>
            </a:ext>
          </a:extLst>
        </xdr:cNvPr>
        <xdr:cNvCxnSpPr/>
      </xdr:nvCxnSpPr>
      <xdr:spPr>
        <a:xfrm flipV="1">
          <a:off x="5953125" y="4200525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22</xdr:row>
      <xdr:rowOff>85725</xdr:rowOff>
    </xdr:from>
    <xdr:to>
      <xdr:col>11</xdr:col>
      <xdr:colOff>3225</xdr:colOff>
      <xdr:row>22</xdr:row>
      <xdr:rowOff>85725</xdr:rowOff>
    </xdr:to>
    <xdr:cxnSp macro="">
      <xdr:nvCxnSpPr>
        <xdr:cNvPr id="107" name="Conector recto de flecha 106">
          <a:extLst>
            <a:ext uri="{FF2B5EF4-FFF2-40B4-BE49-F238E27FC236}">
              <a16:creationId xmlns:a16="http://schemas.microsoft.com/office/drawing/2014/main" id="{0DB9CB38-4C0E-464D-B04B-60A5ED9630E0}"/>
            </a:ext>
          </a:extLst>
        </xdr:cNvPr>
        <xdr:cNvCxnSpPr/>
      </xdr:nvCxnSpPr>
      <xdr:spPr>
        <a:xfrm flipH="1" flipV="1">
          <a:off x="5848350" y="4200525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22</xdr:row>
      <xdr:rowOff>95250</xdr:rowOff>
    </xdr:from>
    <xdr:to>
      <xdr:col>12</xdr:col>
      <xdr:colOff>3225</xdr:colOff>
      <xdr:row>22</xdr:row>
      <xdr:rowOff>95250</xdr:rowOff>
    </xdr:to>
    <xdr:cxnSp macro="">
      <xdr:nvCxnSpPr>
        <xdr:cNvPr id="108" name="Conector recto de flecha 107">
          <a:extLst>
            <a:ext uri="{FF2B5EF4-FFF2-40B4-BE49-F238E27FC236}">
              <a16:creationId xmlns:a16="http://schemas.microsoft.com/office/drawing/2014/main" id="{EB8AA678-4861-4B9F-939F-20EE4F7DECAB}"/>
            </a:ext>
          </a:extLst>
        </xdr:cNvPr>
        <xdr:cNvCxnSpPr/>
      </xdr:nvCxnSpPr>
      <xdr:spPr>
        <a:xfrm flipH="1" flipV="1">
          <a:off x="6429375" y="4210050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23</xdr:row>
      <xdr:rowOff>76200</xdr:rowOff>
    </xdr:from>
    <xdr:to>
      <xdr:col>11</xdr:col>
      <xdr:colOff>4350</xdr:colOff>
      <xdr:row>23</xdr:row>
      <xdr:rowOff>76200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E115047F-E779-4C3A-8B2B-B743959DB900}"/>
            </a:ext>
          </a:extLst>
        </xdr:cNvPr>
        <xdr:cNvCxnSpPr/>
      </xdr:nvCxnSpPr>
      <xdr:spPr>
        <a:xfrm flipH="1" flipV="1">
          <a:off x="5705475" y="4381500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23</xdr:row>
      <xdr:rowOff>76200</xdr:rowOff>
    </xdr:from>
    <xdr:to>
      <xdr:col>12</xdr:col>
      <xdr:colOff>4500</xdr:colOff>
      <xdr:row>23</xdr:row>
      <xdr:rowOff>76200</xdr:rowOff>
    </xdr:to>
    <xdr:cxnSp macro="">
      <xdr:nvCxnSpPr>
        <xdr:cNvPr id="111" name="Conector recto de flecha 110">
          <a:extLst>
            <a:ext uri="{FF2B5EF4-FFF2-40B4-BE49-F238E27FC236}">
              <a16:creationId xmlns:a16="http://schemas.microsoft.com/office/drawing/2014/main" id="{3DBBAFD3-FAF3-4A26-874F-3BA0A0720522}"/>
            </a:ext>
          </a:extLst>
        </xdr:cNvPr>
        <xdr:cNvCxnSpPr/>
      </xdr:nvCxnSpPr>
      <xdr:spPr>
        <a:xfrm flipV="1">
          <a:off x="5962650" y="4381500"/>
          <a:ext cx="576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22</xdr:row>
      <xdr:rowOff>114300</xdr:rowOff>
    </xdr:from>
    <xdr:to>
      <xdr:col>2</xdr:col>
      <xdr:colOff>231825</xdr:colOff>
      <xdr:row>22</xdr:row>
      <xdr:rowOff>114300</xdr:rowOff>
    </xdr:to>
    <xdr:cxnSp macro="">
      <xdr:nvCxnSpPr>
        <xdr:cNvPr id="127" name="Conector recto de flecha 126">
          <a:extLst>
            <a:ext uri="{FF2B5EF4-FFF2-40B4-BE49-F238E27FC236}">
              <a16:creationId xmlns:a16="http://schemas.microsoft.com/office/drawing/2014/main" id="{ABF85FC3-4557-417F-AECC-49801C99E4B5}"/>
            </a:ext>
          </a:extLst>
        </xdr:cNvPr>
        <xdr:cNvCxnSpPr/>
      </xdr:nvCxnSpPr>
      <xdr:spPr>
        <a:xfrm flipV="1">
          <a:off x="847725" y="4229100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22</xdr:row>
      <xdr:rowOff>114300</xdr:rowOff>
    </xdr:from>
    <xdr:to>
      <xdr:col>3</xdr:col>
      <xdr:colOff>3225</xdr:colOff>
      <xdr:row>22</xdr:row>
      <xdr:rowOff>114300</xdr:rowOff>
    </xdr:to>
    <xdr:cxnSp macro="">
      <xdr:nvCxnSpPr>
        <xdr:cNvPr id="128" name="Conector recto de flecha 127">
          <a:extLst>
            <a:ext uri="{FF2B5EF4-FFF2-40B4-BE49-F238E27FC236}">
              <a16:creationId xmlns:a16="http://schemas.microsoft.com/office/drawing/2014/main" id="{F7E9348A-F902-4530-B991-C580C01E6129}"/>
            </a:ext>
          </a:extLst>
        </xdr:cNvPr>
        <xdr:cNvCxnSpPr/>
      </xdr:nvCxnSpPr>
      <xdr:spPr>
        <a:xfrm flipH="1" flipV="1">
          <a:off x="1200150" y="4229100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104775</xdr:rowOff>
    </xdr:from>
    <xdr:to>
      <xdr:col>6</xdr:col>
      <xdr:colOff>108000</xdr:colOff>
      <xdr:row>22</xdr:row>
      <xdr:rowOff>104775</xdr:rowOff>
    </xdr:to>
    <xdr:cxnSp macro="">
      <xdr:nvCxnSpPr>
        <xdr:cNvPr id="129" name="Conector recto de flecha 128">
          <a:extLst>
            <a:ext uri="{FF2B5EF4-FFF2-40B4-BE49-F238E27FC236}">
              <a16:creationId xmlns:a16="http://schemas.microsoft.com/office/drawing/2014/main" id="{5447D5B1-A803-4376-8F6F-B8333B98A4AA}"/>
            </a:ext>
          </a:extLst>
        </xdr:cNvPr>
        <xdr:cNvCxnSpPr/>
      </xdr:nvCxnSpPr>
      <xdr:spPr>
        <a:xfrm flipV="1">
          <a:off x="3048000" y="4219575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22</xdr:row>
      <xdr:rowOff>104775</xdr:rowOff>
    </xdr:from>
    <xdr:to>
      <xdr:col>6</xdr:col>
      <xdr:colOff>460425</xdr:colOff>
      <xdr:row>22</xdr:row>
      <xdr:rowOff>104775</xdr:rowOff>
    </xdr:to>
    <xdr:cxnSp macro="">
      <xdr:nvCxnSpPr>
        <xdr:cNvPr id="130" name="Conector recto de flecha 129">
          <a:extLst>
            <a:ext uri="{FF2B5EF4-FFF2-40B4-BE49-F238E27FC236}">
              <a16:creationId xmlns:a16="http://schemas.microsoft.com/office/drawing/2014/main" id="{25839C27-B3E5-453E-AE18-55179ACAB1EB}"/>
            </a:ext>
          </a:extLst>
        </xdr:cNvPr>
        <xdr:cNvCxnSpPr/>
      </xdr:nvCxnSpPr>
      <xdr:spPr>
        <a:xfrm flipH="1" flipV="1">
          <a:off x="3400425" y="4219575"/>
          <a:ext cx="10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20</xdr:row>
      <xdr:rowOff>104775</xdr:rowOff>
    </xdr:from>
    <xdr:to>
      <xdr:col>20</xdr:col>
      <xdr:colOff>555781</xdr:colOff>
      <xdr:row>22</xdr:row>
      <xdr:rowOff>112139</xdr:rowOff>
    </xdr:to>
    <xdr:grpSp>
      <xdr:nvGrpSpPr>
        <xdr:cNvPr id="131" name="Grupo 130">
          <a:extLst>
            <a:ext uri="{FF2B5EF4-FFF2-40B4-BE49-F238E27FC236}">
              <a16:creationId xmlns:a16="http://schemas.microsoft.com/office/drawing/2014/main" id="{D98E217C-DCDE-471C-B661-3A0BD3841D1D}"/>
            </a:ext>
          </a:extLst>
        </xdr:cNvPr>
        <xdr:cNvGrpSpPr/>
      </xdr:nvGrpSpPr>
      <xdr:grpSpPr>
        <a:xfrm>
          <a:off x="8924925" y="4114800"/>
          <a:ext cx="2813206" cy="388364"/>
          <a:chOff x="684268" y="1503952"/>
          <a:chExt cx="2849842" cy="388364"/>
        </a:xfrm>
      </xdr:grpSpPr>
      <xdr:cxnSp macro="">
        <xdr:nvCxnSpPr>
          <xdr:cNvPr id="132" name="Conector recto 131">
            <a:extLst>
              <a:ext uri="{FF2B5EF4-FFF2-40B4-BE49-F238E27FC236}">
                <a16:creationId xmlns:a16="http://schemas.microsoft.com/office/drawing/2014/main" id="{A71D42BA-B065-4383-B532-719D3384FEC3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33" name="Gráfico 132">
            <a:extLst>
              <a:ext uri="{FF2B5EF4-FFF2-40B4-BE49-F238E27FC236}">
                <a16:creationId xmlns:a16="http://schemas.microsoft.com/office/drawing/2014/main" id="{F70B87CA-8901-4656-B148-EE2AB38D41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134" name="Gráfico 133">
            <a:extLst>
              <a:ext uri="{FF2B5EF4-FFF2-40B4-BE49-F238E27FC236}">
                <a16:creationId xmlns:a16="http://schemas.microsoft.com/office/drawing/2014/main" id="{1D488A27-8820-4D27-9343-74DF8F34EB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533399</xdr:colOff>
      <xdr:row>20</xdr:row>
      <xdr:rowOff>76200</xdr:rowOff>
    </xdr:from>
    <xdr:to>
      <xdr:col>16</xdr:col>
      <xdr:colOff>545854</xdr:colOff>
      <xdr:row>22</xdr:row>
      <xdr:rowOff>92611</xdr:rowOff>
    </xdr:to>
    <xdr:sp macro="" textlink="">
      <xdr:nvSpPr>
        <xdr:cNvPr id="135" name="Arco 134">
          <a:extLst>
            <a:ext uri="{FF2B5EF4-FFF2-40B4-BE49-F238E27FC236}">
              <a16:creationId xmlns:a16="http://schemas.microsoft.com/office/drawing/2014/main" id="{F8DF7A4C-223C-469A-9268-C30FC18E0AE1}"/>
            </a:ext>
          </a:extLst>
        </xdr:cNvPr>
        <xdr:cNvSpPr>
          <a:spLocks noChangeAspect="1"/>
        </xdr:cNvSpPr>
      </xdr:nvSpPr>
      <xdr:spPr>
        <a:xfrm rot="15575122">
          <a:off x="8908658" y="371196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76199</xdr:colOff>
      <xdr:row>20</xdr:row>
      <xdr:rowOff>76200</xdr:rowOff>
    </xdr:from>
    <xdr:to>
      <xdr:col>21</xdr:col>
      <xdr:colOff>88654</xdr:colOff>
      <xdr:row>22</xdr:row>
      <xdr:rowOff>92611</xdr:rowOff>
    </xdr:to>
    <xdr:sp macro="" textlink="">
      <xdr:nvSpPr>
        <xdr:cNvPr id="136" name="Arco 135">
          <a:extLst>
            <a:ext uri="{FF2B5EF4-FFF2-40B4-BE49-F238E27FC236}">
              <a16:creationId xmlns:a16="http://schemas.microsoft.com/office/drawing/2014/main" id="{6E3734B2-14E1-4EE1-B5FD-A3E4166FB4D9}"/>
            </a:ext>
          </a:extLst>
        </xdr:cNvPr>
        <xdr:cNvSpPr>
          <a:spLocks noChangeAspect="1"/>
        </xdr:cNvSpPr>
      </xdr:nvSpPr>
      <xdr:spPr>
        <a:xfrm rot="6024878" flipH="1">
          <a:off x="11356583" y="371196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152400</xdr:colOff>
      <xdr:row>22</xdr:row>
      <xdr:rowOff>123825</xdr:rowOff>
    </xdr:from>
    <xdr:to>
      <xdr:col>16</xdr:col>
      <xdr:colOff>152400</xdr:colOff>
      <xdr:row>24</xdr:row>
      <xdr:rowOff>30825</xdr:rowOff>
    </xdr:to>
    <xdr:cxnSp macro="">
      <xdr:nvCxnSpPr>
        <xdr:cNvPr id="137" name="Conector recto de flecha 136">
          <a:extLst>
            <a:ext uri="{FF2B5EF4-FFF2-40B4-BE49-F238E27FC236}">
              <a16:creationId xmlns:a16="http://schemas.microsoft.com/office/drawing/2014/main" id="{F634B2C5-A4A1-4320-9D85-868E7C7679CC}"/>
            </a:ext>
          </a:extLst>
        </xdr:cNvPr>
        <xdr:cNvCxnSpPr/>
      </xdr:nvCxnSpPr>
      <xdr:spPr>
        <a:xfrm flipH="1" flipV="1">
          <a:off x="9010650" y="42386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22</xdr:row>
      <xdr:rowOff>114300</xdr:rowOff>
    </xdr:from>
    <xdr:to>
      <xdr:col>20</xdr:col>
      <xdr:colOff>476250</xdr:colOff>
      <xdr:row>24</xdr:row>
      <xdr:rowOff>21300</xdr:rowOff>
    </xdr:to>
    <xdr:cxnSp macro="">
      <xdr:nvCxnSpPr>
        <xdr:cNvPr id="138" name="Conector recto de flecha 137">
          <a:extLst>
            <a:ext uri="{FF2B5EF4-FFF2-40B4-BE49-F238E27FC236}">
              <a16:creationId xmlns:a16="http://schemas.microsoft.com/office/drawing/2014/main" id="{CE0DB1AC-603F-4E75-B772-E686A7C95DBF}"/>
            </a:ext>
          </a:extLst>
        </xdr:cNvPr>
        <xdr:cNvCxnSpPr/>
      </xdr:nvCxnSpPr>
      <xdr:spPr>
        <a:xfrm flipH="1" flipV="1">
          <a:off x="11658600" y="422910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390526</xdr:colOff>
      <xdr:row>20</xdr:row>
      <xdr:rowOff>19049</xdr:rowOff>
    </xdr:from>
    <xdr:to>
      <xdr:col>20</xdr:col>
      <xdr:colOff>452476</xdr:colOff>
      <xdr:row>21</xdr:row>
      <xdr:rowOff>123974</xdr:rowOff>
    </xdr:to>
    <xdr:pic>
      <xdr:nvPicPr>
        <xdr:cNvPr id="139" name="Gráfico 138">
          <a:extLst>
            <a:ext uri="{FF2B5EF4-FFF2-40B4-BE49-F238E27FC236}">
              <a16:creationId xmlns:a16="http://schemas.microsoft.com/office/drawing/2014/main" id="{DBAA8FD2-EB80-43B1-BCC0-A1F5D698B66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rcRect t="45007" r="49893"/>
        <a:stretch/>
      </xdr:blipFill>
      <xdr:spPr>
        <a:xfrm>
          <a:off x="10410826" y="3752849"/>
          <a:ext cx="1224000" cy="295425"/>
        </a:xfrm>
        <a:prstGeom prst="rect">
          <a:avLst/>
        </a:prstGeom>
      </xdr:spPr>
    </xdr:pic>
    <xdr:clientData/>
  </xdr:twoCellAnchor>
  <xdr:twoCellAnchor>
    <xdr:from>
      <xdr:col>16</xdr:col>
      <xdr:colOff>142875</xdr:colOff>
      <xdr:row>22</xdr:row>
      <xdr:rowOff>104775</xdr:rowOff>
    </xdr:from>
    <xdr:to>
      <xdr:col>16</xdr:col>
      <xdr:colOff>574875</xdr:colOff>
      <xdr:row>22</xdr:row>
      <xdr:rowOff>104775</xdr:rowOff>
    </xdr:to>
    <xdr:cxnSp macro="">
      <xdr:nvCxnSpPr>
        <xdr:cNvPr id="140" name="Conector recto de flecha 139">
          <a:extLst>
            <a:ext uri="{FF2B5EF4-FFF2-40B4-BE49-F238E27FC236}">
              <a16:creationId xmlns:a16="http://schemas.microsoft.com/office/drawing/2014/main" id="{09E0A4E3-798A-4CC1-85F5-4126697B45FE}"/>
            </a:ext>
          </a:extLst>
        </xdr:cNvPr>
        <xdr:cNvCxnSpPr/>
      </xdr:nvCxnSpPr>
      <xdr:spPr>
        <a:xfrm flipV="1">
          <a:off x="9001125" y="4219575"/>
          <a:ext cx="43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95250</xdr:rowOff>
    </xdr:from>
    <xdr:to>
      <xdr:col>18</xdr:col>
      <xdr:colOff>360000</xdr:colOff>
      <xdr:row>22</xdr:row>
      <xdr:rowOff>95250</xdr:rowOff>
    </xdr:to>
    <xdr:cxnSp macro="">
      <xdr:nvCxnSpPr>
        <xdr:cNvPr id="141" name="Conector recto de flecha 140">
          <a:extLst>
            <a:ext uri="{FF2B5EF4-FFF2-40B4-BE49-F238E27FC236}">
              <a16:creationId xmlns:a16="http://schemas.microsoft.com/office/drawing/2014/main" id="{F3508B76-BA5E-4011-9456-F10AB8CE9D27}"/>
            </a:ext>
          </a:extLst>
        </xdr:cNvPr>
        <xdr:cNvCxnSpPr/>
      </xdr:nvCxnSpPr>
      <xdr:spPr>
        <a:xfrm flipH="1" flipV="1">
          <a:off x="10020300" y="4210050"/>
          <a:ext cx="36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171449</xdr:colOff>
      <xdr:row>26</xdr:row>
      <xdr:rowOff>161925</xdr:rowOff>
    </xdr:from>
    <xdr:to>
      <xdr:col>13</xdr:col>
      <xdr:colOff>514350</xdr:colOff>
      <xdr:row>28</xdr:row>
      <xdr:rowOff>109663</xdr:rowOff>
    </xdr:to>
    <xdr:pic>
      <xdr:nvPicPr>
        <xdr:cNvPr id="121" name="Gráfico 120">
          <a:extLst>
            <a:ext uri="{FF2B5EF4-FFF2-40B4-BE49-F238E27FC236}">
              <a16:creationId xmlns:a16="http://schemas.microsoft.com/office/drawing/2014/main" id="{7F68EDCF-C20C-4AA5-8C17-0C1906463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=""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962524" y="5038725"/>
          <a:ext cx="2667001" cy="347788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27</xdr:row>
      <xdr:rowOff>114300</xdr:rowOff>
    </xdr:from>
    <xdr:to>
      <xdr:col>6</xdr:col>
      <xdr:colOff>546256</xdr:colOff>
      <xdr:row>29</xdr:row>
      <xdr:rowOff>121664</xdr:rowOff>
    </xdr:to>
    <xdr:grpSp>
      <xdr:nvGrpSpPr>
        <xdr:cNvPr id="122" name="Grupo 121">
          <a:extLst>
            <a:ext uri="{FF2B5EF4-FFF2-40B4-BE49-F238E27FC236}">
              <a16:creationId xmlns:a16="http://schemas.microsoft.com/office/drawing/2014/main" id="{BE1938CC-D7BB-435E-AB7A-1D620560572F}"/>
            </a:ext>
          </a:extLst>
        </xdr:cNvPr>
        <xdr:cNvGrpSpPr/>
      </xdr:nvGrpSpPr>
      <xdr:grpSpPr>
        <a:xfrm>
          <a:off x="781050" y="5486400"/>
          <a:ext cx="2813206" cy="397889"/>
          <a:chOff x="684268" y="1503952"/>
          <a:chExt cx="2849842" cy="388364"/>
        </a:xfrm>
      </xdr:grpSpPr>
      <xdr:cxnSp macro="">
        <xdr:nvCxnSpPr>
          <xdr:cNvPr id="123" name="Conector recto 122">
            <a:extLst>
              <a:ext uri="{FF2B5EF4-FFF2-40B4-BE49-F238E27FC236}">
                <a16:creationId xmlns:a16="http://schemas.microsoft.com/office/drawing/2014/main" id="{DE9AC57E-E433-49DB-A987-8F7B146AF61C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24" name="Gráfico 123">
            <a:extLst>
              <a:ext uri="{FF2B5EF4-FFF2-40B4-BE49-F238E27FC236}">
                <a16:creationId xmlns:a16="http://schemas.microsoft.com/office/drawing/2014/main" id="{101920A1-DBEC-48D2-AC58-5636742848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125" name="Gráfico 124">
            <a:extLst>
              <a:ext uri="{FF2B5EF4-FFF2-40B4-BE49-F238E27FC236}">
                <a16:creationId xmlns:a16="http://schemas.microsoft.com/office/drawing/2014/main" id="{48337017-67C6-48F9-B85A-CEC27DDCC1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104775</xdr:colOff>
      <xdr:row>27</xdr:row>
      <xdr:rowOff>123825</xdr:rowOff>
    </xdr:from>
    <xdr:to>
      <xdr:col>14</xdr:col>
      <xdr:colOff>12856</xdr:colOff>
      <xdr:row>29</xdr:row>
      <xdr:rowOff>131189</xdr:rowOff>
    </xdr:to>
    <xdr:grpSp>
      <xdr:nvGrpSpPr>
        <xdr:cNvPr id="144" name="Grupo 143">
          <a:extLst>
            <a:ext uri="{FF2B5EF4-FFF2-40B4-BE49-F238E27FC236}">
              <a16:creationId xmlns:a16="http://schemas.microsoft.com/office/drawing/2014/main" id="{FB0FF895-3531-4BE6-B43D-94AE77D496DF}"/>
            </a:ext>
          </a:extLst>
        </xdr:cNvPr>
        <xdr:cNvGrpSpPr/>
      </xdr:nvGrpSpPr>
      <xdr:grpSpPr>
        <a:xfrm>
          <a:off x="4895850" y="5495925"/>
          <a:ext cx="2813206" cy="397889"/>
          <a:chOff x="684268" y="1503952"/>
          <a:chExt cx="2849842" cy="388364"/>
        </a:xfrm>
      </xdr:grpSpPr>
      <xdr:cxnSp macro="">
        <xdr:nvCxnSpPr>
          <xdr:cNvPr id="145" name="Conector recto 144">
            <a:extLst>
              <a:ext uri="{FF2B5EF4-FFF2-40B4-BE49-F238E27FC236}">
                <a16:creationId xmlns:a16="http://schemas.microsoft.com/office/drawing/2014/main" id="{4D6907E6-475D-4856-8817-DD63FB2E0BC6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46" name="Gráfico 145">
            <a:extLst>
              <a:ext uri="{FF2B5EF4-FFF2-40B4-BE49-F238E27FC236}">
                <a16:creationId xmlns:a16="http://schemas.microsoft.com/office/drawing/2014/main" id="{FEEA24BB-3391-4ED6-8CB7-47724EB36D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147" name="Gráfico 146">
            <a:extLst>
              <a:ext uri="{FF2B5EF4-FFF2-40B4-BE49-F238E27FC236}">
                <a16:creationId xmlns:a16="http://schemas.microsoft.com/office/drawing/2014/main" id="{2FA7A69D-B155-46EA-AF74-3FB2D7759C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66675</xdr:colOff>
      <xdr:row>27</xdr:row>
      <xdr:rowOff>142875</xdr:rowOff>
    </xdr:from>
    <xdr:to>
      <xdr:col>20</xdr:col>
      <xdr:colOff>555781</xdr:colOff>
      <xdr:row>29</xdr:row>
      <xdr:rowOff>150239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id="{A293796F-5615-4C5C-B78C-B0DE7E6E724A}"/>
            </a:ext>
          </a:extLst>
        </xdr:cNvPr>
        <xdr:cNvGrpSpPr/>
      </xdr:nvGrpSpPr>
      <xdr:grpSpPr>
        <a:xfrm>
          <a:off x="8924925" y="5514975"/>
          <a:ext cx="2813206" cy="397889"/>
          <a:chOff x="684268" y="1503952"/>
          <a:chExt cx="2849842" cy="388364"/>
        </a:xfrm>
      </xdr:grpSpPr>
      <xdr:cxnSp macro="">
        <xdr:nvCxnSpPr>
          <xdr:cNvPr id="149" name="Conector recto 148">
            <a:extLst>
              <a:ext uri="{FF2B5EF4-FFF2-40B4-BE49-F238E27FC236}">
                <a16:creationId xmlns:a16="http://schemas.microsoft.com/office/drawing/2014/main" id="{40FA5DC8-5AD7-4987-A6D8-38745E20CEDB}"/>
              </a:ext>
            </a:extLst>
          </xdr:cNvPr>
          <xdr:cNvCxnSpPr/>
        </xdr:nvCxnSpPr>
        <xdr:spPr>
          <a:xfrm flipV="1">
            <a:off x="763127" y="1695551"/>
            <a:ext cx="270000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50" name="Gráfico 149">
            <a:extLst>
              <a:ext uri="{FF2B5EF4-FFF2-40B4-BE49-F238E27FC236}">
                <a16:creationId xmlns:a16="http://schemas.microsoft.com/office/drawing/2014/main" id="{54AB61FB-B97C-4209-8A88-F5E5FA34A5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flipH="1">
            <a:off x="684268" y="1503952"/>
            <a:ext cx="90000" cy="382502"/>
          </a:xfrm>
          <a:prstGeom prst="rect">
            <a:avLst/>
          </a:prstGeom>
        </xdr:spPr>
      </xdr:pic>
      <xdr:pic>
        <xdr:nvPicPr>
          <xdr:cNvPr id="151" name="Gráfico 150">
            <a:extLst>
              <a:ext uri="{FF2B5EF4-FFF2-40B4-BE49-F238E27FC236}">
                <a16:creationId xmlns:a16="http://schemas.microsoft.com/office/drawing/2014/main" id="{0B4267A5-3566-4E02-9F0C-DE607EA8CD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444110" y="1509814"/>
            <a:ext cx="90000" cy="38250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476369</xdr:colOff>
      <xdr:row>27</xdr:row>
      <xdr:rowOff>148500</xdr:rowOff>
    </xdr:from>
    <xdr:to>
      <xdr:col>3</xdr:col>
      <xdr:colOff>75377</xdr:colOff>
      <xdr:row>29</xdr:row>
      <xdr:rowOff>145516</xdr:rowOff>
    </xdr:to>
    <xdr:sp macro="" textlink="">
      <xdr:nvSpPr>
        <xdr:cNvPr id="169" name="Arco 168">
          <a:extLst>
            <a:ext uri="{FF2B5EF4-FFF2-40B4-BE49-F238E27FC236}">
              <a16:creationId xmlns:a16="http://schemas.microsoft.com/office/drawing/2014/main" id="{B66E2D98-8834-442C-8E2F-0EE2670E9271}"/>
            </a:ext>
          </a:extLst>
        </xdr:cNvPr>
        <xdr:cNvSpPr>
          <a:spLocks noChangeAspect="1"/>
        </xdr:cNvSpPr>
      </xdr:nvSpPr>
      <xdr:spPr>
        <a:xfrm rot="17272772" flipH="1">
          <a:off x="806002" y="5333842"/>
          <a:ext cx="387541" cy="761058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88443</xdr:colOff>
      <xdr:row>27</xdr:row>
      <xdr:rowOff>97469</xdr:rowOff>
    </xdr:from>
    <xdr:to>
      <xdr:col>7</xdr:col>
      <xdr:colOff>100898</xdr:colOff>
      <xdr:row>29</xdr:row>
      <xdr:rowOff>149879</xdr:rowOff>
    </xdr:to>
    <xdr:sp macro="" textlink="">
      <xdr:nvSpPr>
        <xdr:cNvPr id="170" name="Arco 169">
          <a:extLst>
            <a:ext uri="{FF2B5EF4-FFF2-40B4-BE49-F238E27FC236}">
              <a16:creationId xmlns:a16="http://schemas.microsoft.com/office/drawing/2014/main" id="{7DEB59C9-5943-4E0E-B695-7E908B76BB3F}"/>
            </a:ext>
          </a:extLst>
        </xdr:cNvPr>
        <xdr:cNvSpPr>
          <a:spLocks noChangeAspect="1"/>
        </xdr:cNvSpPr>
      </xdr:nvSpPr>
      <xdr:spPr>
        <a:xfrm rot="5747823" flipH="1">
          <a:off x="3211715" y="5394297"/>
          <a:ext cx="442935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571499</xdr:colOff>
      <xdr:row>27</xdr:row>
      <xdr:rowOff>95250</xdr:rowOff>
    </xdr:from>
    <xdr:to>
      <xdr:col>10</xdr:col>
      <xdr:colOff>2929</xdr:colOff>
      <xdr:row>29</xdr:row>
      <xdr:rowOff>111661</xdr:rowOff>
    </xdr:to>
    <xdr:sp macro="" textlink="">
      <xdr:nvSpPr>
        <xdr:cNvPr id="171" name="Arco 170">
          <a:extLst>
            <a:ext uri="{FF2B5EF4-FFF2-40B4-BE49-F238E27FC236}">
              <a16:creationId xmlns:a16="http://schemas.microsoft.com/office/drawing/2014/main" id="{25042872-AB8B-4F9A-A5D2-7D36825DF365}"/>
            </a:ext>
          </a:extLst>
        </xdr:cNvPr>
        <xdr:cNvSpPr>
          <a:spLocks noChangeAspect="1"/>
        </xdr:cNvSpPr>
      </xdr:nvSpPr>
      <xdr:spPr>
        <a:xfrm rot="15575122">
          <a:off x="4879583" y="50645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114299</xdr:colOff>
      <xdr:row>27</xdr:row>
      <xdr:rowOff>95250</xdr:rowOff>
    </xdr:from>
    <xdr:to>
      <xdr:col>14</xdr:col>
      <xdr:colOff>126754</xdr:colOff>
      <xdr:row>29</xdr:row>
      <xdr:rowOff>111661</xdr:rowOff>
    </xdr:to>
    <xdr:sp macro="" textlink="">
      <xdr:nvSpPr>
        <xdr:cNvPr id="172" name="Arco 171">
          <a:extLst>
            <a:ext uri="{FF2B5EF4-FFF2-40B4-BE49-F238E27FC236}">
              <a16:creationId xmlns:a16="http://schemas.microsoft.com/office/drawing/2014/main" id="{A38A644F-0A2E-4D37-8BFD-EEF1CDC612E1}"/>
            </a:ext>
          </a:extLst>
        </xdr:cNvPr>
        <xdr:cNvSpPr>
          <a:spLocks noChangeAspect="1"/>
        </xdr:cNvSpPr>
      </xdr:nvSpPr>
      <xdr:spPr>
        <a:xfrm rot="6024878" flipH="1">
          <a:off x="7327508" y="50645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533399</xdr:colOff>
      <xdr:row>27</xdr:row>
      <xdr:rowOff>133350</xdr:rowOff>
    </xdr:from>
    <xdr:to>
      <xdr:col>16</xdr:col>
      <xdr:colOff>545854</xdr:colOff>
      <xdr:row>29</xdr:row>
      <xdr:rowOff>149761</xdr:rowOff>
    </xdr:to>
    <xdr:sp macro="" textlink="">
      <xdr:nvSpPr>
        <xdr:cNvPr id="173" name="Arco 172">
          <a:extLst>
            <a:ext uri="{FF2B5EF4-FFF2-40B4-BE49-F238E27FC236}">
              <a16:creationId xmlns:a16="http://schemas.microsoft.com/office/drawing/2014/main" id="{A7456386-6C64-4C86-8BB4-CF002311E4E4}"/>
            </a:ext>
          </a:extLst>
        </xdr:cNvPr>
        <xdr:cNvSpPr>
          <a:spLocks noChangeAspect="1"/>
        </xdr:cNvSpPr>
      </xdr:nvSpPr>
      <xdr:spPr>
        <a:xfrm rot="15575122">
          <a:off x="8908658" y="51026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76199</xdr:colOff>
      <xdr:row>27</xdr:row>
      <xdr:rowOff>104775</xdr:rowOff>
    </xdr:from>
    <xdr:to>
      <xdr:col>21</xdr:col>
      <xdr:colOff>88654</xdr:colOff>
      <xdr:row>29</xdr:row>
      <xdr:rowOff>121186</xdr:rowOff>
    </xdr:to>
    <xdr:sp macro="" textlink="">
      <xdr:nvSpPr>
        <xdr:cNvPr id="174" name="Arco 173">
          <a:extLst>
            <a:ext uri="{FF2B5EF4-FFF2-40B4-BE49-F238E27FC236}">
              <a16:creationId xmlns:a16="http://schemas.microsoft.com/office/drawing/2014/main" id="{F1A98442-10DE-48B8-B7B5-A7022A77F63C}"/>
            </a:ext>
          </a:extLst>
        </xdr:cNvPr>
        <xdr:cNvSpPr>
          <a:spLocks noChangeAspect="1"/>
        </xdr:cNvSpPr>
      </xdr:nvSpPr>
      <xdr:spPr>
        <a:xfrm rot="6024878" flipH="1">
          <a:off x="11356583" y="507404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16</xdr:col>
      <xdr:colOff>142876</xdr:colOff>
      <xdr:row>27</xdr:row>
      <xdr:rowOff>57149</xdr:rowOff>
    </xdr:from>
    <xdr:to>
      <xdr:col>18</xdr:col>
      <xdr:colOff>323850</xdr:colOff>
      <xdr:row>28</xdr:row>
      <xdr:rowOff>152549</xdr:rowOff>
    </xdr:to>
    <xdr:pic>
      <xdr:nvPicPr>
        <xdr:cNvPr id="175" name="Gráfico 174">
          <a:extLst>
            <a:ext uri="{FF2B5EF4-FFF2-40B4-BE49-F238E27FC236}">
              <a16:creationId xmlns:a16="http://schemas.microsoft.com/office/drawing/2014/main" id="{101A3FA8-D7C3-442A-A92B-9AF0D22C06F2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rcRect t="45007" r="49893"/>
        <a:stretch/>
      </xdr:blipFill>
      <xdr:spPr>
        <a:xfrm>
          <a:off x="9001126" y="5124449"/>
          <a:ext cx="1343024" cy="295425"/>
        </a:xfrm>
        <a:prstGeom prst="rect">
          <a:avLst/>
        </a:prstGeom>
      </xdr:spPr>
    </xdr:pic>
    <xdr:clientData/>
  </xdr:twoCellAnchor>
  <xdr:twoCellAnchor editAs="oneCell">
    <xdr:from>
      <xdr:col>18</xdr:col>
      <xdr:colOff>304800</xdr:colOff>
      <xdr:row>27</xdr:row>
      <xdr:rowOff>57150</xdr:rowOff>
    </xdr:from>
    <xdr:to>
      <xdr:col>20</xdr:col>
      <xdr:colOff>471525</xdr:colOff>
      <xdr:row>28</xdr:row>
      <xdr:rowOff>152550</xdr:rowOff>
    </xdr:to>
    <xdr:pic>
      <xdr:nvPicPr>
        <xdr:cNvPr id="176" name="Gráfico 175">
          <a:extLst>
            <a:ext uri="{FF2B5EF4-FFF2-40B4-BE49-F238E27FC236}">
              <a16:creationId xmlns:a16="http://schemas.microsoft.com/office/drawing/2014/main" id="{6DE5979D-0F05-4ED2-A111-A9A66F4BFCD6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rcRect t="45007" r="49893"/>
        <a:stretch/>
      </xdr:blipFill>
      <xdr:spPr>
        <a:xfrm flipH="1">
          <a:off x="10325100" y="5124450"/>
          <a:ext cx="1328775" cy="295425"/>
        </a:xfrm>
        <a:prstGeom prst="rect">
          <a:avLst/>
        </a:prstGeom>
      </xdr:spPr>
    </xdr:pic>
    <xdr:clientData/>
  </xdr:twoCellAnchor>
  <xdr:twoCellAnchor>
    <xdr:from>
      <xdr:col>16</xdr:col>
      <xdr:colOff>142875</xdr:colOff>
      <xdr:row>29</xdr:row>
      <xdr:rowOff>133350</xdr:rowOff>
    </xdr:from>
    <xdr:to>
      <xdr:col>16</xdr:col>
      <xdr:colOff>142875</xdr:colOff>
      <xdr:row>31</xdr:row>
      <xdr:rowOff>40350</xdr:rowOff>
    </xdr:to>
    <xdr:cxnSp macro="">
      <xdr:nvCxnSpPr>
        <xdr:cNvPr id="179" name="Conector recto de flecha 178">
          <a:extLst>
            <a:ext uri="{FF2B5EF4-FFF2-40B4-BE49-F238E27FC236}">
              <a16:creationId xmlns:a16="http://schemas.microsoft.com/office/drawing/2014/main" id="{8D351A05-89B6-4959-B40C-5BC1F0950DC0}"/>
            </a:ext>
          </a:extLst>
        </xdr:cNvPr>
        <xdr:cNvCxnSpPr/>
      </xdr:nvCxnSpPr>
      <xdr:spPr>
        <a:xfrm flipH="1" flipV="1">
          <a:off x="9001125" y="55816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29</xdr:row>
      <xdr:rowOff>123825</xdr:rowOff>
    </xdr:from>
    <xdr:to>
      <xdr:col>20</xdr:col>
      <xdr:colOff>476250</xdr:colOff>
      <xdr:row>31</xdr:row>
      <xdr:rowOff>30825</xdr:rowOff>
    </xdr:to>
    <xdr:cxnSp macro="">
      <xdr:nvCxnSpPr>
        <xdr:cNvPr id="180" name="Conector recto de flecha 179">
          <a:extLst>
            <a:ext uri="{FF2B5EF4-FFF2-40B4-BE49-F238E27FC236}">
              <a16:creationId xmlns:a16="http://schemas.microsoft.com/office/drawing/2014/main" id="{2B050E06-E03E-44D9-ABFE-90F91D25B271}"/>
            </a:ext>
          </a:extLst>
        </xdr:cNvPr>
        <xdr:cNvCxnSpPr/>
      </xdr:nvCxnSpPr>
      <xdr:spPr>
        <a:xfrm flipH="1" flipV="1">
          <a:off x="11658600" y="55721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29</xdr:row>
      <xdr:rowOff>95250</xdr:rowOff>
    </xdr:from>
    <xdr:to>
      <xdr:col>2</xdr:col>
      <xdr:colOff>123825</xdr:colOff>
      <xdr:row>31</xdr:row>
      <xdr:rowOff>2250</xdr:rowOff>
    </xdr:to>
    <xdr:cxnSp macro="">
      <xdr:nvCxnSpPr>
        <xdr:cNvPr id="183" name="Conector recto de flecha 182">
          <a:extLst>
            <a:ext uri="{FF2B5EF4-FFF2-40B4-BE49-F238E27FC236}">
              <a16:creationId xmlns:a16="http://schemas.microsoft.com/office/drawing/2014/main" id="{5EAAEB73-5B95-4672-B4C8-06E6A09D3863}"/>
            </a:ext>
          </a:extLst>
        </xdr:cNvPr>
        <xdr:cNvCxnSpPr/>
      </xdr:nvCxnSpPr>
      <xdr:spPr>
        <a:xfrm flipH="1" flipV="1">
          <a:off x="847725" y="55435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29</xdr:row>
      <xdr:rowOff>95250</xdr:rowOff>
    </xdr:from>
    <xdr:to>
      <xdr:col>6</xdr:col>
      <xdr:colOff>466725</xdr:colOff>
      <xdr:row>31</xdr:row>
      <xdr:rowOff>2250</xdr:rowOff>
    </xdr:to>
    <xdr:cxnSp macro="">
      <xdr:nvCxnSpPr>
        <xdr:cNvPr id="184" name="Conector recto de flecha 183">
          <a:extLst>
            <a:ext uri="{FF2B5EF4-FFF2-40B4-BE49-F238E27FC236}">
              <a16:creationId xmlns:a16="http://schemas.microsoft.com/office/drawing/2014/main" id="{7623DC4A-9751-40C5-81B0-0D33F2517272}"/>
            </a:ext>
          </a:extLst>
        </xdr:cNvPr>
        <xdr:cNvCxnSpPr/>
      </xdr:nvCxnSpPr>
      <xdr:spPr>
        <a:xfrm flipH="1" flipV="1">
          <a:off x="3514725" y="5543550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232202</xdr:colOff>
      <xdr:row>27</xdr:row>
      <xdr:rowOff>20794</xdr:rowOff>
    </xdr:from>
    <xdr:to>
      <xdr:col>4</xdr:col>
      <xdr:colOff>48588</xdr:colOff>
      <xdr:row>30</xdr:row>
      <xdr:rowOff>110269</xdr:rowOff>
    </xdr:to>
    <xdr:sp macro="" textlink="">
      <xdr:nvSpPr>
        <xdr:cNvPr id="185" name="Arco 184">
          <a:extLst>
            <a:ext uri="{FF2B5EF4-FFF2-40B4-BE49-F238E27FC236}">
              <a16:creationId xmlns:a16="http://schemas.microsoft.com/office/drawing/2014/main" id="{269EE8B0-C49C-4889-9587-DBF0D9D62BCD}"/>
            </a:ext>
          </a:extLst>
        </xdr:cNvPr>
        <xdr:cNvSpPr>
          <a:spLocks noChangeAspect="1"/>
        </xdr:cNvSpPr>
      </xdr:nvSpPr>
      <xdr:spPr>
        <a:xfrm rot="19638095" flipH="1">
          <a:off x="1537127" y="5088094"/>
          <a:ext cx="397411" cy="660975"/>
        </a:xfrm>
        <a:prstGeom prst="arc">
          <a:avLst>
            <a:gd name="adj1" fmla="val 13044119"/>
            <a:gd name="adj2" fmla="val 20177484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342900</xdr:colOff>
      <xdr:row>28</xdr:row>
      <xdr:rowOff>47625</xdr:rowOff>
    </xdr:from>
    <xdr:to>
      <xdr:col>3</xdr:col>
      <xdr:colOff>342900</xdr:colOff>
      <xdr:row>29</xdr:row>
      <xdr:rowOff>1125</xdr:rowOff>
    </xdr:to>
    <xdr:cxnSp macro="">
      <xdr:nvCxnSpPr>
        <xdr:cNvPr id="77" name="Conector recto 76">
          <a:extLst>
            <a:ext uri="{FF2B5EF4-FFF2-40B4-BE49-F238E27FC236}">
              <a16:creationId xmlns:a16="http://schemas.microsoft.com/office/drawing/2014/main" id="{568020C4-BB4B-47E6-9411-890630FA1EF8}"/>
            </a:ext>
          </a:extLst>
        </xdr:cNvPr>
        <xdr:cNvCxnSpPr/>
      </xdr:nvCxnSpPr>
      <xdr:spPr>
        <a:xfrm>
          <a:off x="1647825" y="5305425"/>
          <a:ext cx="0" cy="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29</xdr:row>
      <xdr:rowOff>66675</xdr:rowOff>
    </xdr:from>
    <xdr:to>
      <xdr:col>2</xdr:col>
      <xdr:colOff>375825</xdr:colOff>
      <xdr:row>29</xdr:row>
      <xdr:rowOff>66675</xdr:rowOff>
    </xdr:to>
    <xdr:cxnSp macro="">
      <xdr:nvCxnSpPr>
        <xdr:cNvPr id="186" name="Conector recto de flecha 185">
          <a:extLst>
            <a:ext uri="{FF2B5EF4-FFF2-40B4-BE49-F238E27FC236}">
              <a16:creationId xmlns:a16="http://schemas.microsoft.com/office/drawing/2014/main" id="{8B02DF2D-C5C5-43C0-8D16-A26DBC1F1236}"/>
            </a:ext>
          </a:extLst>
        </xdr:cNvPr>
        <xdr:cNvCxnSpPr/>
      </xdr:nvCxnSpPr>
      <xdr:spPr>
        <a:xfrm flipV="1">
          <a:off x="847725" y="5514975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29</xdr:row>
      <xdr:rowOff>66675</xdr:rowOff>
    </xdr:from>
    <xdr:to>
      <xdr:col>4</xdr:col>
      <xdr:colOff>311400</xdr:colOff>
      <xdr:row>29</xdr:row>
      <xdr:rowOff>66675</xdr:rowOff>
    </xdr:to>
    <xdr:cxnSp macro="">
      <xdr:nvCxnSpPr>
        <xdr:cNvPr id="187" name="Conector recto de flecha 186">
          <a:extLst>
            <a:ext uri="{FF2B5EF4-FFF2-40B4-BE49-F238E27FC236}">
              <a16:creationId xmlns:a16="http://schemas.microsoft.com/office/drawing/2014/main" id="{9EDEE518-43B8-4B3A-A007-46692DD3769E}"/>
            </a:ext>
          </a:extLst>
        </xdr:cNvPr>
        <xdr:cNvCxnSpPr/>
      </xdr:nvCxnSpPr>
      <xdr:spPr>
        <a:xfrm flipV="1">
          <a:off x="1657350" y="5514975"/>
          <a:ext cx="54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29</xdr:row>
      <xdr:rowOff>66675</xdr:rowOff>
    </xdr:from>
    <xdr:to>
      <xdr:col>3</xdr:col>
      <xdr:colOff>341925</xdr:colOff>
      <xdr:row>29</xdr:row>
      <xdr:rowOff>66675</xdr:rowOff>
    </xdr:to>
    <xdr:cxnSp macro="">
      <xdr:nvCxnSpPr>
        <xdr:cNvPr id="188" name="Conector recto de flecha 187">
          <a:extLst>
            <a:ext uri="{FF2B5EF4-FFF2-40B4-BE49-F238E27FC236}">
              <a16:creationId xmlns:a16="http://schemas.microsoft.com/office/drawing/2014/main" id="{A30EFC2E-97E7-446A-9CC7-E7A1F5959BBB}"/>
            </a:ext>
          </a:extLst>
        </xdr:cNvPr>
        <xdr:cNvCxnSpPr/>
      </xdr:nvCxnSpPr>
      <xdr:spPr>
        <a:xfrm flipH="1" flipV="1">
          <a:off x="1466850" y="5514975"/>
          <a:ext cx="1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29</xdr:row>
      <xdr:rowOff>66675</xdr:rowOff>
    </xdr:from>
    <xdr:to>
      <xdr:col>6</xdr:col>
      <xdr:colOff>457500</xdr:colOff>
      <xdr:row>29</xdr:row>
      <xdr:rowOff>66675</xdr:rowOff>
    </xdr:to>
    <xdr:cxnSp macro="">
      <xdr:nvCxnSpPr>
        <xdr:cNvPr id="189" name="Conector recto de flecha 188">
          <a:extLst>
            <a:ext uri="{FF2B5EF4-FFF2-40B4-BE49-F238E27FC236}">
              <a16:creationId xmlns:a16="http://schemas.microsoft.com/office/drawing/2014/main" id="{5724875A-E38A-4717-BE5C-F9D0C09B9D93}"/>
            </a:ext>
          </a:extLst>
        </xdr:cNvPr>
        <xdr:cNvCxnSpPr/>
      </xdr:nvCxnSpPr>
      <xdr:spPr>
        <a:xfrm flipH="1" flipV="1">
          <a:off x="2857500" y="5514975"/>
          <a:ext cx="64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29</xdr:row>
      <xdr:rowOff>104775</xdr:rowOff>
    </xdr:from>
    <xdr:to>
      <xdr:col>13</xdr:col>
      <xdr:colOff>508500</xdr:colOff>
      <xdr:row>29</xdr:row>
      <xdr:rowOff>104775</xdr:rowOff>
    </xdr:to>
    <xdr:cxnSp macro="">
      <xdr:nvCxnSpPr>
        <xdr:cNvPr id="190" name="Conector recto de flecha 189">
          <a:extLst>
            <a:ext uri="{FF2B5EF4-FFF2-40B4-BE49-F238E27FC236}">
              <a16:creationId xmlns:a16="http://schemas.microsoft.com/office/drawing/2014/main" id="{21E92CC6-AF3F-46DC-B691-FE288DE717C0}"/>
            </a:ext>
          </a:extLst>
        </xdr:cNvPr>
        <xdr:cNvCxnSpPr/>
      </xdr:nvCxnSpPr>
      <xdr:spPr>
        <a:xfrm flipH="1" flipV="1">
          <a:off x="6543675" y="555307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29</xdr:row>
      <xdr:rowOff>104775</xdr:rowOff>
    </xdr:from>
    <xdr:to>
      <xdr:col>11</xdr:col>
      <xdr:colOff>98925</xdr:colOff>
      <xdr:row>29</xdr:row>
      <xdr:rowOff>104775</xdr:rowOff>
    </xdr:to>
    <xdr:cxnSp macro="">
      <xdr:nvCxnSpPr>
        <xdr:cNvPr id="191" name="Conector recto de flecha 190">
          <a:extLst>
            <a:ext uri="{FF2B5EF4-FFF2-40B4-BE49-F238E27FC236}">
              <a16:creationId xmlns:a16="http://schemas.microsoft.com/office/drawing/2014/main" id="{7343D884-204B-434D-9F0E-E0F05E4EFEB4}"/>
            </a:ext>
          </a:extLst>
        </xdr:cNvPr>
        <xdr:cNvCxnSpPr/>
      </xdr:nvCxnSpPr>
      <xdr:spPr>
        <a:xfrm flipV="1">
          <a:off x="4972050" y="555307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29</xdr:row>
      <xdr:rowOff>123825</xdr:rowOff>
    </xdr:from>
    <xdr:to>
      <xdr:col>9</xdr:col>
      <xdr:colOff>180975</xdr:colOff>
      <xdr:row>31</xdr:row>
      <xdr:rowOff>30825</xdr:rowOff>
    </xdr:to>
    <xdr:cxnSp macro="">
      <xdr:nvCxnSpPr>
        <xdr:cNvPr id="192" name="Conector recto de flecha 191">
          <a:extLst>
            <a:ext uri="{FF2B5EF4-FFF2-40B4-BE49-F238E27FC236}">
              <a16:creationId xmlns:a16="http://schemas.microsoft.com/office/drawing/2014/main" id="{EFECB589-1ED8-4549-BD7F-12E216E9DFB0}"/>
            </a:ext>
          </a:extLst>
        </xdr:cNvPr>
        <xdr:cNvCxnSpPr/>
      </xdr:nvCxnSpPr>
      <xdr:spPr>
        <a:xfrm flipH="1" flipV="1">
          <a:off x="4972050" y="55721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29</xdr:row>
      <xdr:rowOff>123825</xdr:rowOff>
    </xdr:from>
    <xdr:to>
      <xdr:col>13</xdr:col>
      <xdr:colOff>523875</xdr:colOff>
      <xdr:row>31</xdr:row>
      <xdr:rowOff>30825</xdr:rowOff>
    </xdr:to>
    <xdr:cxnSp macro="">
      <xdr:nvCxnSpPr>
        <xdr:cNvPr id="193" name="Conector recto de flecha 192">
          <a:extLst>
            <a:ext uri="{FF2B5EF4-FFF2-40B4-BE49-F238E27FC236}">
              <a16:creationId xmlns:a16="http://schemas.microsoft.com/office/drawing/2014/main" id="{03886404-0FDB-4F94-B147-7D0F93350408}"/>
            </a:ext>
          </a:extLst>
        </xdr:cNvPr>
        <xdr:cNvCxnSpPr/>
      </xdr:nvCxnSpPr>
      <xdr:spPr>
        <a:xfrm flipH="1" flipV="1">
          <a:off x="7639050" y="5572125"/>
          <a:ext cx="0" cy="288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561975</xdr:colOff>
      <xdr:row>29</xdr:row>
      <xdr:rowOff>66675</xdr:rowOff>
    </xdr:from>
    <xdr:to>
      <xdr:col>20</xdr:col>
      <xdr:colOff>479925</xdr:colOff>
      <xdr:row>29</xdr:row>
      <xdr:rowOff>66675</xdr:rowOff>
    </xdr:to>
    <xdr:cxnSp macro="">
      <xdr:nvCxnSpPr>
        <xdr:cNvPr id="196" name="Conector recto de flecha 195">
          <a:extLst>
            <a:ext uri="{FF2B5EF4-FFF2-40B4-BE49-F238E27FC236}">
              <a16:creationId xmlns:a16="http://schemas.microsoft.com/office/drawing/2014/main" id="{F607499A-54B3-4D7E-BB47-374EC55FBE96}"/>
            </a:ext>
          </a:extLst>
        </xdr:cNvPr>
        <xdr:cNvCxnSpPr/>
      </xdr:nvCxnSpPr>
      <xdr:spPr>
        <a:xfrm flipH="1" flipV="1">
          <a:off x="10582275" y="553402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29</xdr:row>
      <xdr:rowOff>66675</xdr:rowOff>
    </xdr:from>
    <xdr:to>
      <xdr:col>18</xdr:col>
      <xdr:colOff>60825</xdr:colOff>
      <xdr:row>29</xdr:row>
      <xdr:rowOff>66675</xdr:rowOff>
    </xdr:to>
    <xdr:cxnSp macro="">
      <xdr:nvCxnSpPr>
        <xdr:cNvPr id="197" name="Conector recto de flecha 196">
          <a:extLst>
            <a:ext uri="{FF2B5EF4-FFF2-40B4-BE49-F238E27FC236}">
              <a16:creationId xmlns:a16="http://schemas.microsoft.com/office/drawing/2014/main" id="{01384E41-A8C5-4CD9-A9EF-EC182A8440B6}"/>
            </a:ext>
          </a:extLst>
        </xdr:cNvPr>
        <xdr:cNvCxnSpPr/>
      </xdr:nvCxnSpPr>
      <xdr:spPr>
        <a:xfrm flipV="1">
          <a:off x="9001125" y="5534025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21</xdr:row>
      <xdr:rowOff>57150</xdr:rowOff>
    </xdr:from>
    <xdr:to>
      <xdr:col>18</xdr:col>
      <xdr:colOff>70350</xdr:colOff>
      <xdr:row>21</xdr:row>
      <xdr:rowOff>57150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340E08FB-E3EC-46C2-BF4F-4FB7AF4E1BC7}"/>
            </a:ext>
          </a:extLst>
        </xdr:cNvPr>
        <xdr:cNvCxnSpPr/>
      </xdr:nvCxnSpPr>
      <xdr:spPr>
        <a:xfrm flipV="1">
          <a:off x="9010650" y="46482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21</xdr:row>
      <xdr:rowOff>76200</xdr:rowOff>
    </xdr:from>
    <xdr:to>
      <xdr:col>20</xdr:col>
      <xdr:colOff>470400</xdr:colOff>
      <xdr:row>21</xdr:row>
      <xdr:rowOff>76200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6ADACB0-742D-407D-B5BB-945E4E3EF6EA}"/>
            </a:ext>
          </a:extLst>
        </xdr:cNvPr>
        <xdr:cNvCxnSpPr/>
      </xdr:nvCxnSpPr>
      <xdr:spPr>
        <a:xfrm flipH="1" flipV="1">
          <a:off x="10572750" y="46672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21</xdr:row>
      <xdr:rowOff>114300</xdr:rowOff>
    </xdr:from>
    <xdr:to>
      <xdr:col>6</xdr:col>
      <xdr:colOff>441825</xdr:colOff>
      <xdr:row>21</xdr:row>
      <xdr:rowOff>114300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62D4792-0990-44A3-9017-386221AED729}"/>
            </a:ext>
          </a:extLst>
        </xdr:cNvPr>
        <xdr:cNvCxnSpPr/>
      </xdr:nvCxnSpPr>
      <xdr:spPr>
        <a:xfrm flipH="1" flipV="1">
          <a:off x="2409825" y="47053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21</xdr:row>
      <xdr:rowOff>114300</xdr:rowOff>
    </xdr:from>
    <xdr:to>
      <xdr:col>4</xdr:col>
      <xdr:colOff>41775</xdr:colOff>
      <xdr:row>21</xdr:row>
      <xdr:rowOff>114300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FE2D96A7-A0A1-4BD9-AD4C-7DBEB7B86CD2}"/>
            </a:ext>
          </a:extLst>
        </xdr:cNvPr>
        <xdr:cNvCxnSpPr/>
      </xdr:nvCxnSpPr>
      <xdr:spPr>
        <a:xfrm flipV="1">
          <a:off x="847725" y="470535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14</xdr:row>
      <xdr:rowOff>85725</xdr:rowOff>
    </xdr:from>
    <xdr:to>
      <xdr:col>20</xdr:col>
      <xdr:colOff>470400</xdr:colOff>
      <xdr:row>14</xdr:row>
      <xdr:rowOff>85725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12390CA-00E9-4446-ADE5-EE7B1F2A44F0}"/>
            </a:ext>
          </a:extLst>
        </xdr:cNvPr>
        <xdr:cNvCxnSpPr/>
      </xdr:nvCxnSpPr>
      <xdr:spPr>
        <a:xfrm flipH="1" flipV="1">
          <a:off x="10572750" y="33147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156453</xdr:colOff>
      <xdr:row>14</xdr:row>
      <xdr:rowOff>73565</xdr:rowOff>
    </xdr:from>
    <xdr:to>
      <xdr:col>18</xdr:col>
      <xdr:colOff>74403</xdr:colOff>
      <xdr:row>14</xdr:row>
      <xdr:rowOff>73565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4B481982-919C-4B8A-992E-9A5AB7AAC28A}"/>
            </a:ext>
          </a:extLst>
        </xdr:cNvPr>
        <xdr:cNvCxnSpPr/>
      </xdr:nvCxnSpPr>
      <xdr:spPr>
        <a:xfrm flipV="1">
          <a:off x="8992410" y="3295852"/>
          <a:ext cx="1077163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13</xdr:row>
      <xdr:rowOff>128095</xdr:rowOff>
    </xdr:from>
    <xdr:to>
      <xdr:col>13</xdr:col>
      <xdr:colOff>489450</xdr:colOff>
      <xdr:row>13</xdr:row>
      <xdr:rowOff>128095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1FE44FCF-75A7-481F-B00B-5088A7C0DA26}"/>
            </a:ext>
          </a:extLst>
        </xdr:cNvPr>
        <xdr:cNvCxnSpPr/>
      </xdr:nvCxnSpPr>
      <xdr:spPr>
        <a:xfrm flipH="1" flipV="1">
          <a:off x="6496707" y="3143250"/>
          <a:ext cx="1074088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164881</xdr:colOff>
      <xdr:row>13</xdr:row>
      <xdr:rowOff>114957</xdr:rowOff>
    </xdr:from>
    <xdr:to>
      <xdr:col>11</xdr:col>
      <xdr:colOff>82831</xdr:colOff>
      <xdr:row>13</xdr:row>
      <xdr:rowOff>114957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98827D2-814C-4B83-ACE6-E12028679F4F}"/>
            </a:ext>
          </a:extLst>
        </xdr:cNvPr>
        <xdr:cNvCxnSpPr/>
      </xdr:nvCxnSpPr>
      <xdr:spPr>
        <a:xfrm flipV="1">
          <a:off x="4933950" y="3130112"/>
          <a:ext cx="1074088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163243</xdr:colOff>
      <xdr:row>5</xdr:row>
      <xdr:rowOff>96349</xdr:rowOff>
    </xdr:from>
    <xdr:to>
      <xdr:col>13</xdr:col>
      <xdr:colOff>505056</xdr:colOff>
      <xdr:row>5</xdr:row>
      <xdr:rowOff>96349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49A3DF0F-7831-4986-B0CF-C66AF6EE008C}"/>
            </a:ext>
          </a:extLst>
        </xdr:cNvPr>
        <xdr:cNvCxnSpPr/>
      </xdr:nvCxnSpPr>
      <xdr:spPr>
        <a:xfrm flipV="1">
          <a:off x="4932312" y="1574366"/>
          <a:ext cx="26540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4</xdr:row>
      <xdr:rowOff>95250</xdr:rowOff>
    </xdr:from>
    <xdr:to>
      <xdr:col>9</xdr:col>
      <xdr:colOff>174195</xdr:colOff>
      <xdr:row>6</xdr:row>
      <xdr:rowOff>96752</xdr:rowOff>
    </xdr:to>
    <xdr:pic>
      <xdr:nvPicPr>
        <xdr:cNvPr id="22" name="Gráfico 21">
          <a:extLst>
            <a:ext uri="{FF2B5EF4-FFF2-40B4-BE49-F238E27FC236}">
              <a16:creationId xmlns:a16="http://schemas.microsoft.com/office/drawing/2014/main" id="{14913DFC-3F09-4224-A0FF-336B4393D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4854794" y="1382767"/>
          <a:ext cx="88470" cy="382502"/>
        </a:xfrm>
        <a:prstGeom prst="rect">
          <a:avLst/>
        </a:prstGeom>
      </xdr:spPr>
    </xdr:pic>
    <xdr:clientData/>
  </xdr:twoCellAnchor>
  <xdr:twoCellAnchor>
    <xdr:from>
      <xdr:col>2</xdr:col>
      <xdr:colOff>125734</xdr:colOff>
      <xdr:row>5</xdr:row>
      <xdr:rowOff>96349</xdr:rowOff>
    </xdr:from>
    <xdr:to>
      <xdr:col>6</xdr:col>
      <xdr:colOff>466424</xdr:colOff>
      <xdr:row>5</xdr:row>
      <xdr:rowOff>96349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F6F67486-CC82-4354-A905-CE42ADADFA2E}"/>
            </a:ext>
          </a:extLst>
        </xdr:cNvPr>
        <xdr:cNvCxnSpPr/>
      </xdr:nvCxnSpPr>
      <xdr:spPr>
        <a:xfrm flipV="1">
          <a:off x="852015" y="2941943"/>
          <a:ext cx="267431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4</xdr:row>
      <xdr:rowOff>95250</xdr:rowOff>
    </xdr:from>
    <xdr:to>
      <xdr:col>2</xdr:col>
      <xdr:colOff>136769</xdr:colOff>
      <xdr:row>6</xdr:row>
      <xdr:rowOff>96752</xdr:rowOff>
    </xdr:to>
    <xdr:pic>
      <xdr:nvPicPr>
        <xdr:cNvPr id="29" name="Gráfico 28">
          <a:extLst>
            <a:ext uri="{FF2B5EF4-FFF2-40B4-BE49-F238E27FC236}">
              <a16:creationId xmlns:a16="http://schemas.microsoft.com/office/drawing/2014/main" id="{B7357646-62D0-4683-8741-667788869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773906" y="2750344"/>
          <a:ext cx="89144" cy="382502"/>
        </a:xfrm>
        <a:prstGeom prst="rect">
          <a:avLst/>
        </a:prstGeom>
      </xdr:spPr>
    </xdr:pic>
    <xdr:clientData/>
  </xdr:twoCellAnchor>
  <xdr:twoCellAnchor>
    <xdr:from>
      <xdr:col>3</xdr:col>
      <xdr:colOff>333375</xdr:colOff>
      <xdr:row>3</xdr:row>
      <xdr:rowOff>171450</xdr:rowOff>
    </xdr:from>
    <xdr:to>
      <xdr:col>3</xdr:col>
      <xdr:colOff>333375</xdr:colOff>
      <xdr:row>5</xdr:row>
      <xdr:rowOff>78450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E48FEF10-7A69-4D88-B3FB-F0B5CBEAAFE2}"/>
            </a:ext>
          </a:extLst>
        </xdr:cNvPr>
        <xdr:cNvCxnSpPr/>
      </xdr:nvCxnSpPr>
      <xdr:spPr>
        <a:xfrm flipH="1">
          <a:off x="1638300" y="2619375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4</xdr:row>
      <xdr:rowOff>76200</xdr:rowOff>
    </xdr:from>
    <xdr:to>
      <xdr:col>2</xdr:col>
      <xdr:colOff>526805</xdr:colOff>
      <xdr:row>6</xdr:row>
      <xdr:rowOff>92611</xdr:rowOff>
    </xdr:to>
    <xdr:sp macro="" textlink="">
      <xdr:nvSpPr>
        <xdr:cNvPr id="34" name="Arco 33">
          <a:extLst>
            <a:ext uri="{FF2B5EF4-FFF2-40B4-BE49-F238E27FC236}">
              <a16:creationId xmlns:a16="http://schemas.microsoft.com/office/drawing/2014/main" id="{B804559E-0CFB-4A45-B423-4491A750695C}"/>
            </a:ext>
          </a:extLst>
        </xdr:cNvPr>
        <xdr:cNvSpPr>
          <a:spLocks noChangeAspect="1"/>
        </xdr:cNvSpPr>
      </xdr:nvSpPr>
      <xdr:spPr>
        <a:xfrm rot="15575122">
          <a:off x="755259" y="26261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123825</xdr:colOff>
      <xdr:row>6</xdr:row>
      <xdr:rowOff>114300</xdr:rowOff>
    </xdr:from>
    <xdr:to>
      <xdr:col>2</xdr:col>
      <xdr:colOff>123825</xdr:colOff>
      <xdr:row>8</xdr:row>
      <xdr:rowOff>21300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19EA2EE9-F0A3-44DF-A6EC-D80AA0B9E707}"/>
            </a:ext>
          </a:extLst>
        </xdr:cNvPr>
        <xdr:cNvCxnSpPr/>
      </xdr:nvCxnSpPr>
      <xdr:spPr>
        <a:xfrm flipH="1" flipV="1">
          <a:off x="847725" y="3143250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6</xdr:row>
      <xdr:rowOff>123825</xdr:rowOff>
    </xdr:from>
    <xdr:to>
      <xdr:col>6</xdr:col>
      <xdr:colOff>447675</xdr:colOff>
      <xdr:row>8</xdr:row>
      <xdr:rowOff>30825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45EC57FC-56D6-4D16-A4F0-7BD4E4C69A69}"/>
            </a:ext>
          </a:extLst>
        </xdr:cNvPr>
        <xdr:cNvCxnSpPr/>
      </xdr:nvCxnSpPr>
      <xdr:spPr>
        <a:xfrm flipH="1" flipV="1">
          <a:off x="3495675" y="3152775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552449</xdr:colOff>
      <xdr:row>4</xdr:row>
      <xdr:rowOff>85725</xdr:rowOff>
    </xdr:from>
    <xdr:to>
      <xdr:col>9</xdr:col>
      <xdr:colOff>564904</xdr:colOff>
      <xdr:row>6</xdr:row>
      <xdr:rowOff>102136</xdr:rowOff>
    </xdr:to>
    <xdr:sp macro="" textlink="">
      <xdr:nvSpPr>
        <xdr:cNvPr id="39" name="Arco 38">
          <a:extLst>
            <a:ext uri="{FF2B5EF4-FFF2-40B4-BE49-F238E27FC236}">
              <a16:creationId xmlns:a16="http://schemas.microsoft.com/office/drawing/2014/main" id="{CB2790EE-8182-4A0A-8E6C-458CA4599706}"/>
            </a:ext>
          </a:extLst>
        </xdr:cNvPr>
        <xdr:cNvSpPr>
          <a:spLocks noChangeAspect="1"/>
        </xdr:cNvSpPr>
      </xdr:nvSpPr>
      <xdr:spPr>
        <a:xfrm rot="15575122">
          <a:off x="4860533" y="12830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171450</xdr:colOff>
      <xdr:row>6</xdr:row>
      <xdr:rowOff>104775</xdr:rowOff>
    </xdr:from>
    <xdr:to>
      <xdr:col>9</xdr:col>
      <xdr:colOff>171450</xdr:colOff>
      <xdr:row>8</xdr:row>
      <xdr:rowOff>11775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98369619-523F-4582-9647-698B54A1D2AE}"/>
            </a:ext>
          </a:extLst>
        </xdr:cNvPr>
        <xdr:cNvCxnSpPr/>
      </xdr:nvCxnSpPr>
      <xdr:spPr>
        <a:xfrm flipH="1" flipV="1">
          <a:off x="4962525" y="1781175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6</xdr:row>
      <xdr:rowOff>114300</xdr:rowOff>
    </xdr:from>
    <xdr:to>
      <xdr:col>13</xdr:col>
      <xdr:colOff>495300</xdr:colOff>
      <xdr:row>8</xdr:row>
      <xdr:rowOff>21300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2F8C2ECC-CEE3-4493-A08B-256514121728}"/>
            </a:ext>
          </a:extLst>
        </xdr:cNvPr>
        <xdr:cNvCxnSpPr/>
      </xdr:nvCxnSpPr>
      <xdr:spPr>
        <a:xfrm flipH="1" flipV="1">
          <a:off x="7610475" y="1790700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163243</xdr:colOff>
      <xdr:row>12</xdr:row>
      <xdr:rowOff>96349</xdr:rowOff>
    </xdr:from>
    <xdr:to>
      <xdr:col>13</xdr:col>
      <xdr:colOff>505056</xdr:colOff>
      <xdr:row>12</xdr:row>
      <xdr:rowOff>96349</xdr:rowOff>
    </xdr:to>
    <xdr:cxnSp macro="">
      <xdr:nvCxnSpPr>
        <xdr:cNvPr id="49" name="Conector recto 48">
          <a:extLst>
            <a:ext uri="{FF2B5EF4-FFF2-40B4-BE49-F238E27FC236}">
              <a16:creationId xmlns:a16="http://schemas.microsoft.com/office/drawing/2014/main" id="{1B7251BC-02F9-4950-A3CB-A4CC8ED12750}"/>
            </a:ext>
          </a:extLst>
        </xdr:cNvPr>
        <xdr:cNvCxnSpPr/>
      </xdr:nvCxnSpPr>
      <xdr:spPr>
        <a:xfrm flipV="1">
          <a:off x="4932312" y="2921004"/>
          <a:ext cx="26540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11</xdr:row>
      <xdr:rowOff>95250</xdr:rowOff>
    </xdr:from>
    <xdr:to>
      <xdr:col>9</xdr:col>
      <xdr:colOff>174195</xdr:colOff>
      <xdr:row>13</xdr:row>
      <xdr:rowOff>96752</xdr:rowOff>
    </xdr:to>
    <xdr:pic>
      <xdr:nvPicPr>
        <xdr:cNvPr id="50" name="Gráfico 49">
          <a:extLst>
            <a:ext uri="{FF2B5EF4-FFF2-40B4-BE49-F238E27FC236}">
              <a16:creationId xmlns:a16="http://schemas.microsoft.com/office/drawing/2014/main" id="{753E830E-975B-42AA-AD56-55791CC00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4854794" y="2729405"/>
          <a:ext cx="88470" cy="382502"/>
        </a:xfrm>
        <a:prstGeom prst="rect">
          <a:avLst/>
        </a:prstGeom>
      </xdr:spPr>
    </xdr:pic>
    <xdr:clientData/>
  </xdr:twoCellAnchor>
  <xdr:twoCellAnchor>
    <xdr:from>
      <xdr:col>8</xdr:col>
      <xdr:colOff>552449</xdr:colOff>
      <xdr:row>11</xdr:row>
      <xdr:rowOff>85725</xdr:rowOff>
    </xdr:from>
    <xdr:to>
      <xdr:col>9</xdr:col>
      <xdr:colOff>564904</xdr:colOff>
      <xdr:row>13</xdr:row>
      <xdr:rowOff>102136</xdr:rowOff>
    </xdr:to>
    <xdr:sp macro="" textlink="">
      <xdr:nvSpPr>
        <xdr:cNvPr id="53" name="Arco 52">
          <a:extLst>
            <a:ext uri="{FF2B5EF4-FFF2-40B4-BE49-F238E27FC236}">
              <a16:creationId xmlns:a16="http://schemas.microsoft.com/office/drawing/2014/main" id="{64B8DDB3-FFA3-4F05-8832-D68CEA055458}"/>
            </a:ext>
          </a:extLst>
        </xdr:cNvPr>
        <xdr:cNvSpPr>
          <a:spLocks noChangeAspect="1"/>
        </xdr:cNvSpPr>
      </xdr:nvSpPr>
      <xdr:spPr>
        <a:xfrm rot="15575122">
          <a:off x="4860533" y="263564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144277</xdr:colOff>
      <xdr:row>12</xdr:row>
      <xdr:rowOff>96349</xdr:rowOff>
    </xdr:from>
    <xdr:to>
      <xdr:col>20</xdr:col>
      <xdr:colOff>485931</xdr:colOff>
      <xdr:row>12</xdr:row>
      <xdr:rowOff>96349</xdr:rowOff>
    </xdr:to>
    <xdr:cxnSp macro="">
      <xdr:nvCxnSpPr>
        <xdr:cNvPr id="56" name="Conector recto 55">
          <a:extLst>
            <a:ext uri="{FF2B5EF4-FFF2-40B4-BE49-F238E27FC236}">
              <a16:creationId xmlns:a16="http://schemas.microsoft.com/office/drawing/2014/main" id="{738E76DF-30E3-4915-A652-1C4F0507E866}"/>
            </a:ext>
          </a:extLst>
        </xdr:cNvPr>
        <xdr:cNvCxnSpPr/>
      </xdr:nvCxnSpPr>
      <xdr:spPr>
        <a:xfrm flipV="1">
          <a:off x="8973219" y="2931868"/>
          <a:ext cx="2656962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11</xdr:row>
      <xdr:rowOff>95250</xdr:rowOff>
    </xdr:from>
    <xdr:to>
      <xdr:col>16</xdr:col>
      <xdr:colOff>155240</xdr:colOff>
      <xdr:row>13</xdr:row>
      <xdr:rowOff>96752</xdr:rowOff>
    </xdr:to>
    <xdr:pic>
      <xdr:nvPicPr>
        <xdr:cNvPr id="57" name="Gráfico 56">
          <a:extLst>
            <a:ext uri="{FF2B5EF4-FFF2-40B4-BE49-F238E27FC236}">
              <a16:creationId xmlns:a16="http://schemas.microsoft.com/office/drawing/2014/main" id="{79B20CB1-C41D-4D75-BD5C-1BC25CF49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8895617" y="2740269"/>
          <a:ext cx="88565" cy="382502"/>
        </a:xfrm>
        <a:prstGeom prst="rect">
          <a:avLst/>
        </a:prstGeom>
      </xdr:spPr>
    </xdr:pic>
    <xdr:clientData/>
  </xdr:twoCellAnchor>
  <xdr:twoCellAnchor>
    <xdr:from>
      <xdr:col>15</xdr:col>
      <xdr:colOff>533399</xdr:colOff>
      <xdr:row>11</xdr:row>
      <xdr:rowOff>66675</xdr:rowOff>
    </xdr:from>
    <xdr:to>
      <xdr:col>16</xdr:col>
      <xdr:colOff>545854</xdr:colOff>
      <xdr:row>13</xdr:row>
      <xdr:rowOff>83086</xdr:rowOff>
    </xdr:to>
    <xdr:sp macro="" textlink="">
      <xdr:nvSpPr>
        <xdr:cNvPr id="59" name="Arco 58">
          <a:extLst>
            <a:ext uri="{FF2B5EF4-FFF2-40B4-BE49-F238E27FC236}">
              <a16:creationId xmlns:a16="http://schemas.microsoft.com/office/drawing/2014/main" id="{F9D03BCF-2B65-48D2-98D1-98D7199F70D2}"/>
            </a:ext>
          </a:extLst>
        </xdr:cNvPr>
        <xdr:cNvSpPr>
          <a:spLocks noChangeAspect="1"/>
        </xdr:cNvSpPr>
      </xdr:nvSpPr>
      <xdr:spPr>
        <a:xfrm rot="15575122">
          <a:off x="8908658" y="26165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152400</xdr:colOff>
      <xdr:row>13</xdr:row>
      <xdr:rowOff>114300</xdr:rowOff>
    </xdr:from>
    <xdr:to>
      <xdr:col>16</xdr:col>
      <xdr:colOff>152400</xdr:colOff>
      <xdr:row>15</xdr:row>
      <xdr:rowOff>21300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66A8854C-CF1B-41C0-947B-9256F35F9A38}"/>
            </a:ext>
          </a:extLst>
        </xdr:cNvPr>
        <xdr:cNvCxnSpPr/>
      </xdr:nvCxnSpPr>
      <xdr:spPr>
        <a:xfrm flipH="1" flipV="1">
          <a:off x="9010650" y="3143250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13</xdr:row>
      <xdr:rowOff>104775</xdr:rowOff>
    </xdr:from>
    <xdr:to>
      <xdr:col>20</xdr:col>
      <xdr:colOff>476250</xdr:colOff>
      <xdr:row>15</xdr:row>
      <xdr:rowOff>11775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67C190BB-017B-48ED-966E-7BD626A9CBAB}"/>
            </a:ext>
          </a:extLst>
        </xdr:cNvPr>
        <xdr:cNvCxnSpPr/>
      </xdr:nvCxnSpPr>
      <xdr:spPr>
        <a:xfrm flipH="1" flipV="1">
          <a:off x="11658600" y="3133725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13</xdr:row>
      <xdr:rowOff>114300</xdr:rowOff>
    </xdr:from>
    <xdr:to>
      <xdr:col>13</xdr:col>
      <xdr:colOff>495300</xdr:colOff>
      <xdr:row>15</xdr:row>
      <xdr:rowOff>21300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6616E53D-82CF-4981-9EB5-AE14351C3521}"/>
            </a:ext>
          </a:extLst>
        </xdr:cNvPr>
        <xdr:cNvCxnSpPr/>
      </xdr:nvCxnSpPr>
      <xdr:spPr>
        <a:xfrm flipH="1" flipV="1">
          <a:off x="7610475" y="3143250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13</xdr:row>
      <xdr:rowOff>104775</xdr:rowOff>
    </xdr:from>
    <xdr:to>
      <xdr:col>9</xdr:col>
      <xdr:colOff>171450</xdr:colOff>
      <xdr:row>15</xdr:row>
      <xdr:rowOff>11775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8FE73C13-1C38-43A5-AECB-76EF022633F3}"/>
            </a:ext>
          </a:extLst>
        </xdr:cNvPr>
        <xdr:cNvCxnSpPr/>
      </xdr:nvCxnSpPr>
      <xdr:spPr>
        <a:xfrm flipH="1" flipV="1">
          <a:off x="4962525" y="3133725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6</xdr:row>
      <xdr:rowOff>95250</xdr:rowOff>
    </xdr:from>
    <xdr:to>
      <xdr:col>2</xdr:col>
      <xdr:colOff>366300</xdr:colOff>
      <xdr:row>6</xdr:row>
      <xdr:rowOff>95250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EE7D38E6-A8D5-4861-A51C-EC81CCA80259}"/>
            </a:ext>
          </a:extLst>
        </xdr:cNvPr>
        <xdr:cNvCxnSpPr/>
      </xdr:nvCxnSpPr>
      <xdr:spPr>
        <a:xfrm flipV="1">
          <a:off x="838200" y="3124200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6</xdr:row>
      <xdr:rowOff>95250</xdr:rowOff>
    </xdr:from>
    <xdr:to>
      <xdr:col>4</xdr:col>
      <xdr:colOff>301875</xdr:colOff>
      <xdr:row>6</xdr:row>
      <xdr:rowOff>95250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BED5D3C8-4C0A-41F7-AA6B-6E28EF4FB290}"/>
            </a:ext>
          </a:extLst>
        </xdr:cNvPr>
        <xdr:cNvCxnSpPr/>
      </xdr:nvCxnSpPr>
      <xdr:spPr>
        <a:xfrm flipV="1">
          <a:off x="1647825" y="3124200"/>
          <a:ext cx="54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6</xdr:row>
      <xdr:rowOff>95250</xdr:rowOff>
    </xdr:from>
    <xdr:to>
      <xdr:col>3</xdr:col>
      <xdr:colOff>332400</xdr:colOff>
      <xdr:row>6</xdr:row>
      <xdr:rowOff>95250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5C50CDFB-2C98-440F-BF48-E393C1959B91}"/>
            </a:ext>
          </a:extLst>
        </xdr:cNvPr>
        <xdr:cNvCxnSpPr/>
      </xdr:nvCxnSpPr>
      <xdr:spPr>
        <a:xfrm flipH="1" flipV="1">
          <a:off x="1457325" y="3124200"/>
          <a:ext cx="1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6</xdr:row>
      <xdr:rowOff>95250</xdr:rowOff>
    </xdr:from>
    <xdr:to>
      <xdr:col>6</xdr:col>
      <xdr:colOff>447975</xdr:colOff>
      <xdr:row>6</xdr:row>
      <xdr:rowOff>95250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65724CBA-4FBB-4FCB-9A95-785BF65CE942}"/>
            </a:ext>
          </a:extLst>
        </xdr:cNvPr>
        <xdr:cNvCxnSpPr/>
      </xdr:nvCxnSpPr>
      <xdr:spPr>
        <a:xfrm flipH="1" flipV="1">
          <a:off x="2847975" y="3124200"/>
          <a:ext cx="648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125734</xdr:colOff>
      <xdr:row>19</xdr:row>
      <xdr:rowOff>105874</xdr:rowOff>
    </xdr:from>
    <xdr:to>
      <xdr:col>6</xdr:col>
      <xdr:colOff>466424</xdr:colOff>
      <xdr:row>19</xdr:row>
      <xdr:rowOff>105874</xdr:rowOff>
    </xdr:to>
    <xdr:cxnSp macro="">
      <xdr:nvCxnSpPr>
        <xdr:cNvPr id="81" name="Conector recto 80">
          <a:extLst>
            <a:ext uri="{FF2B5EF4-FFF2-40B4-BE49-F238E27FC236}">
              <a16:creationId xmlns:a16="http://schemas.microsoft.com/office/drawing/2014/main" id="{FCD7A7F8-654E-4588-88F8-CD81997A790B}"/>
            </a:ext>
          </a:extLst>
        </xdr:cNvPr>
        <xdr:cNvCxnSpPr/>
      </xdr:nvCxnSpPr>
      <xdr:spPr>
        <a:xfrm flipV="1">
          <a:off x="852015" y="4320687"/>
          <a:ext cx="267431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18</xdr:row>
      <xdr:rowOff>104775</xdr:rowOff>
    </xdr:from>
    <xdr:to>
      <xdr:col>2</xdr:col>
      <xdr:colOff>136769</xdr:colOff>
      <xdr:row>20</xdr:row>
      <xdr:rowOff>106277</xdr:rowOff>
    </xdr:to>
    <xdr:pic>
      <xdr:nvPicPr>
        <xdr:cNvPr id="82" name="Gráfico 81">
          <a:extLst>
            <a:ext uri="{FF2B5EF4-FFF2-40B4-BE49-F238E27FC236}">
              <a16:creationId xmlns:a16="http://schemas.microsoft.com/office/drawing/2014/main" id="{2EFBED07-3E34-4A52-84E7-1133B4B89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773906" y="4129088"/>
          <a:ext cx="89144" cy="382502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18</xdr:row>
      <xdr:rowOff>85725</xdr:rowOff>
    </xdr:from>
    <xdr:to>
      <xdr:col>2</xdr:col>
      <xdr:colOff>526805</xdr:colOff>
      <xdr:row>20</xdr:row>
      <xdr:rowOff>102136</xdr:rowOff>
    </xdr:to>
    <xdr:sp macro="" textlink="">
      <xdr:nvSpPr>
        <xdr:cNvPr id="84" name="Arco 83">
          <a:extLst>
            <a:ext uri="{FF2B5EF4-FFF2-40B4-BE49-F238E27FC236}">
              <a16:creationId xmlns:a16="http://schemas.microsoft.com/office/drawing/2014/main" id="{35BBA1D5-D75C-410F-BF45-BE5DDAA2D544}"/>
            </a:ext>
          </a:extLst>
        </xdr:cNvPr>
        <xdr:cNvSpPr>
          <a:spLocks noChangeAspect="1"/>
        </xdr:cNvSpPr>
      </xdr:nvSpPr>
      <xdr:spPr>
        <a:xfrm rot="15575122">
          <a:off x="755259" y="3997716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123825</xdr:colOff>
      <xdr:row>20</xdr:row>
      <xdr:rowOff>123825</xdr:rowOff>
    </xdr:from>
    <xdr:to>
      <xdr:col>2</xdr:col>
      <xdr:colOff>123825</xdr:colOff>
      <xdr:row>22</xdr:row>
      <xdr:rowOff>30825</xdr:rowOff>
    </xdr:to>
    <xdr:cxnSp macro="">
      <xdr:nvCxnSpPr>
        <xdr:cNvPr id="86" name="Conector recto de flecha 85">
          <a:extLst>
            <a:ext uri="{FF2B5EF4-FFF2-40B4-BE49-F238E27FC236}">
              <a16:creationId xmlns:a16="http://schemas.microsoft.com/office/drawing/2014/main" id="{BB77BE70-6AC5-43A2-BC28-51A28761E37C}"/>
            </a:ext>
          </a:extLst>
        </xdr:cNvPr>
        <xdr:cNvCxnSpPr/>
      </xdr:nvCxnSpPr>
      <xdr:spPr>
        <a:xfrm flipH="1" flipV="1">
          <a:off x="847725" y="4514850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518948</xdr:colOff>
      <xdr:row>4</xdr:row>
      <xdr:rowOff>26822</xdr:rowOff>
    </xdr:from>
    <xdr:to>
      <xdr:col>13</xdr:col>
      <xdr:colOff>505810</xdr:colOff>
      <xdr:row>5</xdr:row>
      <xdr:rowOff>95522</xdr:rowOff>
    </xdr:to>
    <xdr:pic>
      <xdr:nvPicPr>
        <xdr:cNvPr id="96" name="Gráfico 95">
          <a:extLst>
            <a:ext uri="{FF2B5EF4-FFF2-40B4-BE49-F238E27FC236}">
              <a16:creationId xmlns:a16="http://schemas.microsoft.com/office/drawing/2014/main" id="{B19B27D8-CDD1-48FD-A166-313721FE5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rcRect l="2" r="54775"/>
        <a:stretch/>
      </xdr:blipFill>
      <xdr:spPr>
        <a:xfrm>
          <a:off x="5866086" y="1314339"/>
          <a:ext cx="1721069" cy="259200"/>
        </a:xfrm>
        <a:prstGeom prst="rect">
          <a:avLst/>
        </a:prstGeom>
      </xdr:spPr>
    </xdr:pic>
    <xdr:clientData/>
  </xdr:twoCellAnchor>
  <xdr:twoCellAnchor>
    <xdr:from>
      <xdr:col>16</xdr:col>
      <xdr:colOff>144424</xdr:colOff>
      <xdr:row>19</xdr:row>
      <xdr:rowOff>101487</xdr:rowOff>
    </xdr:from>
    <xdr:to>
      <xdr:col>20</xdr:col>
      <xdr:colOff>485797</xdr:colOff>
      <xdr:row>19</xdr:row>
      <xdr:rowOff>101487</xdr:rowOff>
    </xdr:to>
    <xdr:cxnSp macro="">
      <xdr:nvCxnSpPr>
        <xdr:cNvPr id="111" name="Conector recto 110">
          <a:extLst>
            <a:ext uri="{FF2B5EF4-FFF2-40B4-BE49-F238E27FC236}">
              <a16:creationId xmlns:a16="http://schemas.microsoft.com/office/drawing/2014/main" id="{31113388-F212-4518-9E82-72A6DA28AA31}"/>
            </a:ext>
          </a:extLst>
        </xdr:cNvPr>
        <xdr:cNvCxnSpPr/>
      </xdr:nvCxnSpPr>
      <xdr:spPr>
        <a:xfrm flipV="1">
          <a:off x="8989685" y="4301146"/>
          <a:ext cx="266201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18</xdr:row>
      <xdr:rowOff>104775</xdr:rowOff>
    </xdr:from>
    <xdr:to>
      <xdr:col>16</xdr:col>
      <xdr:colOff>155409</xdr:colOff>
      <xdr:row>20</xdr:row>
      <xdr:rowOff>106146</xdr:rowOff>
    </xdr:to>
    <xdr:pic>
      <xdr:nvPicPr>
        <xdr:cNvPr id="112" name="Gráfico 111">
          <a:extLst>
            <a:ext uri="{FF2B5EF4-FFF2-40B4-BE49-F238E27FC236}">
              <a16:creationId xmlns:a16="http://schemas.microsoft.com/office/drawing/2014/main" id="{D4741D76-1A71-4858-9433-26210894B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8911936" y="4105275"/>
          <a:ext cx="88734" cy="391030"/>
        </a:xfrm>
        <a:prstGeom prst="rect">
          <a:avLst/>
        </a:prstGeom>
      </xdr:spPr>
    </xdr:pic>
    <xdr:clientData/>
  </xdr:twoCellAnchor>
  <xdr:twoCellAnchor>
    <xdr:from>
      <xdr:col>15</xdr:col>
      <xdr:colOff>533399</xdr:colOff>
      <xdr:row>18</xdr:row>
      <xdr:rowOff>76200</xdr:rowOff>
    </xdr:from>
    <xdr:to>
      <xdr:col>16</xdr:col>
      <xdr:colOff>545854</xdr:colOff>
      <xdr:row>20</xdr:row>
      <xdr:rowOff>92611</xdr:rowOff>
    </xdr:to>
    <xdr:sp macro="" textlink="">
      <xdr:nvSpPr>
        <xdr:cNvPr id="114" name="Arco 113">
          <a:extLst>
            <a:ext uri="{FF2B5EF4-FFF2-40B4-BE49-F238E27FC236}">
              <a16:creationId xmlns:a16="http://schemas.microsoft.com/office/drawing/2014/main" id="{9A2EA7EF-AD5A-487E-BDFD-045D28B2AED6}"/>
            </a:ext>
          </a:extLst>
        </xdr:cNvPr>
        <xdr:cNvSpPr>
          <a:spLocks noChangeAspect="1"/>
        </xdr:cNvSpPr>
      </xdr:nvSpPr>
      <xdr:spPr>
        <a:xfrm rot="15575122">
          <a:off x="8908658" y="3988191"/>
          <a:ext cx="397411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152400</xdr:colOff>
      <xdr:row>20</xdr:row>
      <xdr:rowOff>123825</xdr:rowOff>
    </xdr:from>
    <xdr:to>
      <xdr:col>16</xdr:col>
      <xdr:colOff>152400</xdr:colOff>
      <xdr:row>22</xdr:row>
      <xdr:rowOff>30825</xdr:rowOff>
    </xdr:to>
    <xdr:cxnSp macro="">
      <xdr:nvCxnSpPr>
        <xdr:cNvPr id="116" name="Conector recto de flecha 115">
          <a:extLst>
            <a:ext uri="{FF2B5EF4-FFF2-40B4-BE49-F238E27FC236}">
              <a16:creationId xmlns:a16="http://schemas.microsoft.com/office/drawing/2014/main" id="{8F078B79-8E16-40BC-B556-42867E33BB9B}"/>
            </a:ext>
          </a:extLst>
        </xdr:cNvPr>
        <xdr:cNvCxnSpPr/>
      </xdr:nvCxnSpPr>
      <xdr:spPr>
        <a:xfrm flipH="1" flipV="1">
          <a:off x="9010650" y="4514850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20</xdr:row>
      <xdr:rowOff>114300</xdr:rowOff>
    </xdr:from>
    <xdr:to>
      <xdr:col>20</xdr:col>
      <xdr:colOff>476250</xdr:colOff>
      <xdr:row>22</xdr:row>
      <xdr:rowOff>21300</xdr:rowOff>
    </xdr:to>
    <xdr:cxnSp macro="">
      <xdr:nvCxnSpPr>
        <xdr:cNvPr id="117" name="Conector recto de flecha 116">
          <a:extLst>
            <a:ext uri="{FF2B5EF4-FFF2-40B4-BE49-F238E27FC236}">
              <a16:creationId xmlns:a16="http://schemas.microsoft.com/office/drawing/2014/main" id="{4C322E2D-7083-41D4-9BE4-EFE06A8531F6}"/>
            </a:ext>
          </a:extLst>
        </xdr:cNvPr>
        <xdr:cNvCxnSpPr/>
      </xdr:nvCxnSpPr>
      <xdr:spPr>
        <a:xfrm flipH="1" flipV="1">
          <a:off x="11658600" y="4505325"/>
          <a:ext cx="0" cy="3070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134668</xdr:colOff>
      <xdr:row>26</xdr:row>
      <xdr:rowOff>112071</xdr:rowOff>
    </xdr:from>
    <xdr:to>
      <xdr:col>6</xdr:col>
      <xdr:colOff>476481</xdr:colOff>
      <xdr:row>26</xdr:row>
      <xdr:rowOff>112071</xdr:rowOff>
    </xdr:to>
    <xdr:cxnSp macro="">
      <xdr:nvCxnSpPr>
        <xdr:cNvPr id="123" name="Conector recto 122">
          <a:extLst>
            <a:ext uri="{FF2B5EF4-FFF2-40B4-BE49-F238E27FC236}">
              <a16:creationId xmlns:a16="http://schemas.microsoft.com/office/drawing/2014/main" id="{994E5EE0-D98A-44D2-9E50-72DFB480455A}"/>
            </a:ext>
          </a:extLst>
        </xdr:cNvPr>
        <xdr:cNvCxnSpPr/>
      </xdr:nvCxnSpPr>
      <xdr:spPr>
        <a:xfrm flipV="1">
          <a:off x="857254" y="5649709"/>
          <a:ext cx="26540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114300</xdr:rowOff>
    </xdr:from>
    <xdr:to>
      <xdr:col>2</xdr:col>
      <xdr:colOff>145620</xdr:colOff>
      <xdr:row>27</xdr:row>
      <xdr:rowOff>115703</xdr:rowOff>
    </xdr:to>
    <xdr:pic>
      <xdr:nvPicPr>
        <xdr:cNvPr id="124" name="Gráfico 123">
          <a:extLst>
            <a:ext uri="{FF2B5EF4-FFF2-40B4-BE49-F238E27FC236}">
              <a16:creationId xmlns:a16="http://schemas.microsoft.com/office/drawing/2014/main" id="{9B03DBC9-82E5-4320-BC97-1DB0E9DCE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779736" y="5454869"/>
          <a:ext cx="88470" cy="388972"/>
        </a:xfrm>
        <a:prstGeom prst="rect">
          <a:avLst/>
        </a:prstGeom>
      </xdr:spPr>
    </xdr:pic>
    <xdr:clientData/>
  </xdr:twoCellAnchor>
  <xdr:twoCellAnchor>
    <xdr:from>
      <xdr:col>16</xdr:col>
      <xdr:colOff>144576</xdr:colOff>
      <xdr:row>26</xdr:row>
      <xdr:rowOff>138894</xdr:rowOff>
    </xdr:from>
    <xdr:to>
      <xdr:col>20</xdr:col>
      <xdr:colOff>485662</xdr:colOff>
      <xdr:row>26</xdr:row>
      <xdr:rowOff>138894</xdr:rowOff>
    </xdr:to>
    <xdr:cxnSp macro="">
      <xdr:nvCxnSpPr>
        <xdr:cNvPr id="131" name="Conector recto 130">
          <a:extLst>
            <a:ext uri="{FF2B5EF4-FFF2-40B4-BE49-F238E27FC236}">
              <a16:creationId xmlns:a16="http://schemas.microsoft.com/office/drawing/2014/main" id="{B90C1D9E-0452-42ED-B30C-8257E30959CB}"/>
            </a:ext>
          </a:extLst>
        </xdr:cNvPr>
        <xdr:cNvCxnSpPr/>
      </xdr:nvCxnSpPr>
      <xdr:spPr>
        <a:xfrm flipV="1">
          <a:off x="9012852" y="5728565"/>
          <a:ext cx="2667192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25</xdr:row>
      <xdr:rowOff>142875</xdr:rowOff>
    </xdr:from>
    <xdr:to>
      <xdr:col>16</xdr:col>
      <xdr:colOff>155581</xdr:colOff>
      <xdr:row>27</xdr:row>
      <xdr:rowOff>144226</xdr:rowOff>
    </xdr:to>
    <xdr:pic>
      <xdr:nvPicPr>
        <xdr:cNvPr id="132" name="Gráfico 131">
          <a:extLst>
            <a:ext uri="{FF2B5EF4-FFF2-40B4-BE49-F238E27FC236}">
              <a16:creationId xmlns:a16="http://schemas.microsoft.com/office/drawing/2014/main" id="{33C3E001-A83C-4A40-89C9-1FF71107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8934951" y="5532020"/>
          <a:ext cx="88906" cy="392377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25</xdr:row>
      <xdr:rowOff>104775</xdr:rowOff>
    </xdr:from>
    <xdr:to>
      <xdr:col>2</xdr:col>
      <xdr:colOff>536330</xdr:colOff>
      <xdr:row>27</xdr:row>
      <xdr:rowOff>121186</xdr:rowOff>
    </xdr:to>
    <xdr:sp macro="" textlink="">
      <xdr:nvSpPr>
        <xdr:cNvPr id="134" name="Arco 133">
          <a:extLst>
            <a:ext uri="{FF2B5EF4-FFF2-40B4-BE49-F238E27FC236}">
              <a16:creationId xmlns:a16="http://schemas.microsoft.com/office/drawing/2014/main" id="{0223C1AE-827A-4090-8DAB-1797E6912887}"/>
            </a:ext>
          </a:extLst>
        </xdr:cNvPr>
        <xdr:cNvSpPr>
          <a:spLocks noChangeAspect="1"/>
        </xdr:cNvSpPr>
      </xdr:nvSpPr>
      <xdr:spPr>
        <a:xfrm rot="15575122">
          <a:off x="760022" y="5383603"/>
          <a:ext cx="406936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533399</xdr:colOff>
      <xdr:row>25</xdr:row>
      <xdr:rowOff>133350</xdr:rowOff>
    </xdr:from>
    <xdr:to>
      <xdr:col>16</xdr:col>
      <xdr:colOff>545854</xdr:colOff>
      <xdr:row>27</xdr:row>
      <xdr:rowOff>149761</xdr:rowOff>
    </xdr:to>
    <xdr:sp macro="" textlink="">
      <xdr:nvSpPr>
        <xdr:cNvPr id="138" name="Arco 137">
          <a:extLst>
            <a:ext uri="{FF2B5EF4-FFF2-40B4-BE49-F238E27FC236}">
              <a16:creationId xmlns:a16="http://schemas.microsoft.com/office/drawing/2014/main" id="{C503607A-4918-47A4-BA4C-61718B5BF855}"/>
            </a:ext>
          </a:extLst>
        </xdr:cNvPr>
        <xdr:cNvSpPr>
          <a:spLocks noChangeAspect="1"/>
        </xdr:cNvSpPr>
      </xdr:nvSpPr>
      <xdr:spPr>
        <a:xfrm rot="15575122">
          <a:off x="8903896" y="5412178"/>
          <a:ext cx="406936" cy="593480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142875</xdr:colOff>
      <xdr:row>27</xdr:row>
      <xdr:rowOff>133350</xdr:rowOff>
    </xdr:from>
    <xdr:to>
      <xdr:col>16</xdr:col>
      <xdr:colOff>142875</xdr:colOff>
      <xdr:row>29</xdr:row>
      <xdr:rowOff>40350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D2C927B3-4CBF-449F-8858-A3A89988D3A1}"/>
            </a:ext>
          </a:extLst>
        </xdr:cNvPr>
        <xdr:cNvCxnSpPr/>
      </xdr:nvCxnSpPr>
      <xdr:spPr>
        <a:xfrm flipH="1" flipV="1">
          <a:off x="9001125" y="5895975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476250</xdr:colOff>
      <xdr:row>27</xdr:row>
      <xdr:rowOff>123825</xdr:rowOff>
    </xdr:from>
    <xdr:to>
      <xdr:col>20</xdr:col>
      <xdr:colOff>476250</xdr:colOff>
      <xdr:row>29</xdr:row>
      <xdr:rowOff>30825</xdr:rowOff>
    </xdr:to>
    <xdr:cxnSp macro="">
      <xdr:nvCxnSpPr>
        <xdr:cNvPr id="143" name="Conector recto de flecha 142">
          <a:extLst>
            <a:ext uri="{FF2B5EF4-FFF2-40B4-BE49-F238E27FC236}">
              <a16:creationId xmlns:a16="http://schemas.microsoft.com/office/drawing/2014/main" id="{E7B32501-9B13-4AC8-8EE0-01574E74B927}"/>
            </a:ext>
          </a:extLst>
        </xdr:cNvPr>
        <xdr:cNvCxnSpPr/>
      </xdr:nvCxnSpPr>
      <xdr:spPr>
        <a:xfrm flipH="1" flipV="1">
          <a:off x="11658600" y="5886450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561975</xdr:colOff>
      <xdr:row>27</xdr:row>
      <xdr:rowOff>66675</xdr:rowOff>
    </xdr:from>
    <xdr:to>
      <xdr:col>20</xdr:col>
      <xdr:colOff>479925</xdr:colOff>
      <xdr:row>27</xdr:row>
      <xdr:rowOff>66675</xdr:rowOff>
    </xdr:to>
    <xdr:cxnSp macro="">
      <xdr:nvCxnSpPr>
        <xdr:cNvPr id="156" name="Conector recto de flecha 155">
          <a:extLst>
            <a:ext uri="{FF2B5EF4-FFF2-40B4-BE49-F238E27FC236}">
              <a16:creationId xmlns:a16="http://schemas.microsoft.com/office/drawing/2014/main" id="{62C898AE-7F49-4226-B2C8-255BB6DF6D34}"/>
            </a:ext>
          </a:extLst>
        </xdr:cNvPr>
        <xdr:cNvCxnSpPr/>
      </xdr:nvCxnSpPr>
      <xdr:spPr>
        <a:xfrm flipH="1" flipV="1">
          <a:off x="10582275" y="58293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27</xdr:row>
      <xdr:rowOff>66675</xdr:rowOff>
    </xdr:from>
    <xdr:to>
      <xdr:col>18</xdr:col>
      <xdr:colOff>60825</xdr:colOff>
      <xdr:row>27</xdr:row>
      <xdr:rowOff>66675</xdr:rowOff>
    </xdr:to>
    <xdr:cxnSp macro="">
      <xdr:nvCxnSpPr>
        <xdr:cNvPr id="157" name="Conector recto de flecha 156">
          <a:extLst>
            <a:ext uri="{FF2B5EF4-FFF2-40B4-BE49-F238E27FC236}">
              <a16:creationId xmlns:a16="http://schemas.microsoft.com/office/drawing/2014/main" id="{25967CB8-82BE-4014-98E6-BB6638F995D8}"/>
            </a:ext>
          </a:extLst>
        </xdr:cNvPr>
        <xdr:cNvCxnSpPr/>
      </xdr:nvCxnSpPr>
      <xdr:spPr>
        <a:xfrm flipV="1">
          <a:off x="9001125" y="5829300"/>
          <a:ext cx="10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317767</xdr:colOff>
      <xdr:row>5</xdr:row>
      <xdr:rowOff>104080</xdr:rowOff>
    </xdr:from>
    <xdr:to>
      <xdr:col>6</xdr:col>
      <xdr:colOff>575073</xdr:colOff>
      <xdr:row>6</xdr:row>
      <xdr:rowOff>79929</xdr:rowOff>
    </xdr:to>
    <xdr:grpSp>
      <xdr:nvGrpSpPr>
        <xdr:cNvPr id="175" name="Grupo 174">
          <a:extLst>
            <a:ext uri="{FF2B5EF4-FFF2-40B4-BE49-F238E27FC236}">
              <a16:creationId xmlns:a16="http://schemas.microsoft.com/office/drawing/2014/main" id="{9314C325-E0E9-4E23-99D3-2B75C9D4A0B2}"/>
            </a:ext>
          </a:extLst>
        </xdr:cNvPr>
        <xdr:cNvGrpSpPr/>
      </xdr:nvGrpSpPr>
      <xdr:grpSpPr>
        <a:xfrm>
          <a:off x="3365767" y="1199455"/>
          <a:ext cx="257306" cy="166349"/>
          <a:chOff x="3874163" y="1035843"/>
          <a:chExt cx="366734" cy="237094"/>
        </a:xfrm>
      </xdr:grpSpPr>
      <xdr:sp macro="" textlink="">
        <xdr:nvSpPr>
          <xdr:cNvPr id="176" name="Triángulo isósceles 175">
            <a:extLst>
              <a:ext uri="{FF2B5EF4-FFF2-40B4-BE49-F238E27FC236}">
                <a16:creationId xmlns:a16="http://schemas.microsoft.com/office/drawing/2014/main" id="{D6D54918-A778-4A17-9668-6EDAC40AA04F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177" name="Gráfico 14">
            <a:extLst>
              <a:ext uri="{FF2B5EF4-FFF2-40B4-BE49-F238E27FC236}">
                <a16:creationId xmlns:a16="http://schemas.microsoft.com/office/drawing/2014/main" id="{2740FD7A-020E-4F58-A8F8-4FA84D6BA341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178" name="Forma libre: forma 177">
              <a:extLst>
                <a:ext uri="{FF2B5EF4-FFF2-40B4-BE49-F238E27FC236}">
                  <a16:creationId xmlns:a16="http://schemas.microsoft.com/office/drawing/2014/main" id="{B58F8B02-7604-4D13-9996-AE07306DBB05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79" name="Forma libre: forma 178">
              <a:extLst>
                <a:ext uri="{FF2B5EF4-FFF2-40B4-BE49-F238E27FC236}">
                  <a16:creationId xmlns:a16="http://schemas.microsoft.com/office/drawing/2014/main" id="{BFCAF95D-9CDD-462D-89CA-8967B17464E0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0" name="Forma libre: forma 179">
              <a:extLst>
                <a:ext uri="{FF2B5EF4-FFF2-40B4-BE49-F238E27FC236}">
                  <a16:creationId xmlns:a16="http://schemas.microsoft.com/office/drawing/2014/main" id="{B23E1ECA-7BDF-45A5-B186-D2BACBDF46DE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1" name="Forma libre: forma 180">
              <a:extLst>
                <a:ext uri="{FF2B5EF4-FFF2-40B4-BE49-F238E27FC236}">
                  <a16:creationId xmlns:a16="http://schemas.microsoft.com/office/drawing/2014/main" id="{1246E965-DD7E-4CA7-87C5-2CD8BBF97762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2" name="Forma libre: forma 181">
              <a:extLst>
                <a:ext uri="{FF2B5EF4-FFF2-40B4-BE49-F238E27FC236}">
                  <a16:creationId xmlns:a16="http://schemas.microsoft.com/office/drawing/2014/main" id="{E3188740-8BFF-410E-A01A-03F93B223314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3" name="Forma libre: forma 182">
              <a:extLst>
                <a:ext uri="{FF2B5EF4-FFF2-40B4-BE49-F238E27FC236}">
                  <a16:creationId xmlns:a16="http://schemas.microsoft.com/office/drawing/2014/main" id="{47ADF133-0B9C-4036-AFF7-1F62CC288B6D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4" name="Forma libre: forma 183">
              <a:extLst>
                <a:ext uri="{FF2B5EF4-FFF2-40B4-BE49-F238E27FC236}">
                  <a16:creationId xmlns:a16="http://schemas.microsoft.com/office/drawing/2014/main" id="{B6B93B21-6BA5-4AD8-A4B9-68D7F3A14E29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5" name="Forma libre: forma 184">
              <a:extLst>
                <a:ext uri="{FF2B5EF4-FFF2-40B4-BE49-F238E27FC236}">
                  <a16:creationId xmlns:a16="http://schemas.microsoft.com/office/drawing/2014/main" id="{6E9D1508-C6E5-47CE-B62C-E4D54EA27E58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6" name="Forma libre: forma 185">
              <a:extLst>
                <a:ext uri="{FF2B5EF4-FFF2-40B4-BE49-F238E27FC236}">
                  <a16:creationId xmlns:a16="http://schemas.microsoft.com/office/drawing/2014/main" id="{8686E258-26D0-4F0E-802B-722CB768FD9D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7" name="Forma libre: forma 186">
              <a:extLst>
                <a:ext uri="{FF2B5EF4-FFF2-40B4-BE49-F238E27FC236}">
                  <a16:creationId xmlns:a16="http://schemas.microsoft.com/office/drawing/2014/main" id="{344B1614-7B5D-44D0-A49E-422815785D14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8" name="Forma libre: forma 187">
              <a:extLst>
                <a:ext uri="{FF2B5EF4-FFF2-40B4-BE49-F238E27FC236}">
                  <a16:creationId xmlns:a16="http://schemas.microsoft.com/office/drawing/2014/main" id="{011F76AD-D641-4448-8252-4C5B65B27480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89" name="Forma libre: forma 188">
              <a:extLst>
                <a:ext uri="{FF2B5EF4-FFF2-40B4-BE49-F238E27FC236}">
                  <a16:creationId xmlns:a16="http://schemas.microsoft.com/office/drawing/2014/main" id="{C95B9B6E-3570-447F-A048-15DD9613157E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90" name="Forma libre: forma 189">
              <a:extLst>
                <a:ext uri="{FF2B5EF4-FFF2-40B4-BE49-F238E27FC236}">
                  <a16:creationId xmlns:a16="http://schemas.microsoft.com/office/drawing/2014/main" id="{051986BE-045F-471F-B3F0-43E8330A8D2C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>
    <xdr:from>
      <xdr:col>2</xdr:col>
      <xdr:colOff>115491</xdr:colOff>
      <xdr:row>18</xdr:row>
      <xdr:rowOff>29766</xdr:rowOff>
    </xdr:from>
    <xdr:to>
      <xdr:col>6</xdr:col>
      <xdr:colOff>456682</xdr:colOff>
      <xdr:row>19</xdr:row>
      <xdr:rowOff>98466</xdr:rowOff>
    </xdr:to>
    <xdr:pic>
      <xdr:nvPicPr>
        <xdr:cNvPr id="191" name="Gráfico 190">
          <a:extLst>
            <a:ext uri="{FF2B5EF4-FFF2-40B4-BE49-F238E27FC236}">
              <a16:creationId xmlns:a16="http://schemas.microsoft.com/office/drawing/2014/main" id="{74407625-68D8-4494-B47B-43C41603F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41772" y="4054079"/>
          <a:ext cx="2674816" cy="259200"/>
        </a:xfrm>
        <a:prstGeom prst="rect">
          <a:avLst/>
        </a:prstGeom>
      </xdr:spPr>
    </xdr:pic>
    <xdr:clientData/>
  </xdr:twoCellAnchor>
  <xdr:twoCellAnchor>
    <xdr:from>
      <xdr:col>6</xdr:col>
      <xdr:colOff>333246</xdr:colOff>
      <xdr:row>19</xdr:row>
      <xdr:rowOff>125511</xdr:rowOff>
    </xdr:from>
    <xdr:to>
      <xdr:col>7</xdr:col>
      <xdr:colOff>7145</xdr:colOff>
      <xdr:row>20</xdr:row>
      <xdr:rowOff>101360</xdr:rowOff>
    </xdr:to>
    <xdr:grpSp>
      <xdr:nvGrpSpPr>
        <xdr:cNvPr id="192" name="Grupo 191">
          <a:extLst>
            <a:ext uri="{FF2B5EF4-FFF2-40B4-BE49-F238E27FC236}">
              <a16:creationId xmlns:a16="http://schemas.microsoft.com/office/drawing/2014/main" id="{8F72D151-029C-4D72-9DF4-1E256D621A27}"/>
            </a:ext>
          </a:extLst>
        </xdr:cNvPr>
        <xdr:cNvGrpSpPr/>
      </xdr:nvGrpSpPr>
      <xdr:grpSpPr>
        <a:xfrm>
          <a:off x="3381246" y="3954561"/>
          <a:ext cx="254924" cy="166349"/>
          <a:chOff x="3874163" y="1035843"/>
          <a:chExt cx="366734" cy="237094"/>
        </a:xfrm>
      </xdr:grpSpPr>
      <xdr:sp macro="" textlink="">
        <xdr:nvSpPr>
          <xdr:cNvPr id="193" name="Triángulo isósceles 192">
            <a:extLst>
              <a:ext uri="{FF2B5EF4-FFF2-40B4-BE49-F238E27FC236}">
                <a16:creationId xmlns:a16="http://schemas.microsoft.com/office/drawing/2014/main" id="{45B3F095-ECC2-4503-9F75-BDCB5600A493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194" name="Gráfico 14">
            <a:extLst>
              <a:ext uri="{FF2B5EF4-FFF2-40B4-BE49-F238E27FC236}">
                <a16:creationId xmlns:a16="http://schemas.microsoft.com/office/drawing/2014/main" id="{9750B12B-5EEF-46CD-AC48-4DB4B2407ECA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195" name="Forma libre: forma 194">
              <a:extLst>
                <a:ext uri="{FF2B5EF4-FFF2-40B4-BE49-F238E27FC236}">
                  <a16:creationId xmlns:a16="http://schemas.microsoft.com/office/drawing/2014/main" id="{80860AD8-520D-4A6F-B967-B0695C115B12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96" name="Forma libre: forma 195">
              <a:extLst>
                <a:ext uri="{FF2B5EF4-FFF2-40B4-BE49-F238E27FC236}">
                  <a16:creationId xmlns:a16="http://schemas.microsoft.com/office/drawing/2014/main" id="{4CFCC300-03D3-486E-BBC7-2E18F22CE857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97" name="Forma libre: forma 196">
              <a:extLst>
                <a:ext uri="{FF2B5EF4-FFF2-40B4-BE49-F238E27FC236}">
                  <a16:creationId xmlns:a16="http://schemas.microsoft.com/office/drawing/2014/main" id="{A855ED53-BE66-4FC6-BDA7-3173DBA7B2F2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98" name="Forma libre: forma 197">
              <a:extLst>
                <a:ext uri="{FF2B5EF4-FFF2-40B4-BE49-F238E27FC236}">
                  <a16:creationId xmlns:a16="http://schemas.microsoft.com/office/drawing/2014/main" id="{5F0D1B62-1CBF-4A71-96FB-2D9AD418E367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199" name="Forma libre: forma 198">
              <a:extLst>
                <a:ext uri="{FF2B5EF4-FFF2-40B4-BE49-F238E27FC236}">
                  <a16:creationId xmlns:a16="http://schemas.microsoft.com/office/drawing/2014/main" id="{BEEA7BD9-717A-4C7B-A01E-32DCDF948677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0" name="Forma libre: forma 199">
              <a:extLst>
                <a:ext uri="{FF2B5EF4-FFF2-40B4-BE49-F238E27FC236}">
                  <a16:creationId xmlns:a16="http://schemas.microsoft.com/office/drawing/2014/main" id="{EF4EC7AB-603D-4FBD-A526-650E983A7E5B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1" name="Forma libre: forma 200">
              <a:extLst>
                <a:ext uri="{FF2B5EF4-FFF2-40B4-BE49-F238E27FC236}">
                  <a16:creationId xmlns:a16="http://schemas.microsoft.com/office/drawing/2014/main" id="{802BFEF5-84AA-49FA-A913-2935C2882474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2" name="Forma libre: forma 201">
              <a:extLst>
                <a:ext uri="{FF2B5EF4-FFF2-40B4-BE49-F238E27FC236}">
                  <a16:creationId xmlns:a16="http://schemas.microsoft.com/office/drawing/2014/main" id="{808564F7-C1DC-4E17-A275-34946A569B18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3" name="Forma libre: forma 202">
              <a:extLst>
                <a:ext uri="{FF2B5EF4-FFF2-40B4-BE49-F238E27FC236}">
                  <a16:creationId xmlns:a16="http://schemas.microsoft.com/office/drawing/2014/main" id="{69655613-3BB2-4F97-8DF7-C050A224DD03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4" name="Forma libre: forma 203">
              <a:extLst>
                <a:ext uri="{FF2B5EF4-FFF2-40B4-BE49-F238E27FC236}">
                  <a16:creationId xmlns:a16="http://schemas.microsoft.com/office/drawing/2014/main" id="{382E5C56-C8B7-45A2-8B9F-7BF1421F02F2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5" name="Forma libre: forma 204">
              <a:extLst>
                <a:ext uri="{FF2B5EF4-FFF2-40B4-BE49-F238E27FC236}">
                  <a16:creationId xmlns:a16="http://schemas.microsoft.com/office/drawing/2014/main" id="{C40A2862-5789-42C1-9F11-0440DC02C5CB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6" name="Forma libre: forma 205">
              <a:extLst>
                <a:ext uri="{FF2B5EF4-FFF2-40B4-BE49-F238E27FC236}">
                  <a16:creationId xmlns:a16="http://schemas.microsoft.com/office/drawing/2014/main" id="{15F36153-8647-4B5D-B075-709C48727A72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07" name="Forma libre: forma 206">
              <a:extLst>
                <a:ext uri="{FF2B5EF4-FFF2-40B4-BE49-F238E27FC236}">
                  <a16:creationId xmlns:a16="http://schemas.microsoft.com/office/drawing/2014/main" id="{F1E29573-85DB-40C4-AFA7-57238D7130A8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>
    <xdr:from>
      <xdr:col>6</xdr:col>
      <xdr:colOff>447675</xdr:colOff>
      <xdr:row>20</xdr:row>
      <xdr:rowOff>110728</xdr:rowOff>
    </xdr:from>
    <xdr:to>
      <xdr:col>6</xdr:col>
      <xdr:colOff>447675</xdr:colOff>
      <xdr:row>22</xdr:row>
      <xdr:rowOff>17728</xdr:rowOff>
    </xdr:to>
    <xdr:cxnSp macro="">
      <xdr:nvCxnSpPr>
        <xdr:cNvPr id="210" name="Conector recto de flecha 209">
          <a:extLst>
            <a:ext uri="{FF2B5EF4-FFF2-40B4-BE49-F238E27FC236}">
              <a16:creationId xmlns:a16="http://schemas.microsoft.com/office/drawing/2014/main" id="{2C6BB97E-70FD-46BB-8D85-467C78F49231}"/>
            </a:ext>
          </a:extLst>
        </xdr:cNvPr>
        <xdr:cNvCxnSpPr/>
      </xdr:nvCxnSpPr>
      <xdr:spPr>
        <a:xfrm flipH="1" flipV="1">
          <a:off x="3507581" y="4516041"/>
          <a:ext cx="0" cy="311812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147230</xdr:colOff>
      <xdr:row>24</xdr:row>
      <xdr:rowOff>107404</xdr:rowOff>
    </xdr:from>
    <xdr:to>
      <xdr:col>6</xdr:col>
      <xdr:colOff>472966</xdr:colOff>
      <xdr:row>26</xdr:row>
      <xdr:rowOff>106310</xdr:rowOff>
    </xdr:to>
    <xdr:pic>
      <xdr:nvPicPr>
        <xdr:cNvPr id="211" name="Gráfico 210">
          <a:extLst>
            <a:ext uri="{FF2B5EF4-FFF2-40B4-BE49-F238E27FC236}">
              <a16:creationId xmlns:a16="http://schemas.microsoft.com/office/drawing/2014/main" id="{4A693A99-5786-45F2-A83E-4BFBB03599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flipH="1">
          <a:off x="869816" y="5250904"/>
          <a:ext cx="2638012" cy="393044"/>
        </a:xfrm>
        <a:prstGeom prst="rect">
          <a:avLst/>
        </a:prstGeom>
      </xdr:spPr>
    </xdr:pic>
    <xdr:clientData/>
  </xdr:twoCellAnchor>
  <xdr:twoCellAnchor>
    <xdr:from>
      <xdr:col>6</xdr:col>
      <xdr:colOff>341129</xdr:colOff>
      <xdr:row>26</xdr:row>
      <xdr:rowOff>133394</xdr:rowOff>
    </xdr:from>
    <xdr:to>
      <xdr:col>7</xdr:col>
      <xdr:colOff>15028</xdr:colOff>
      <xdr:row>27</xdr:row>
      <xdr:rowOff>109243</xdr:rowOff>
    </xdr:to>
    <xdr:grpSp>
      <xdr:nvGrpSpPr>
        <xdr:cNvPr id="212" name="Grupo 211">
          <a:extLst>
            <a:ext uri="{FF2B5EF4-FFF2-40B4-BE49-F238E27FC236}">
              <a16:creationId xmlns:a16="http://schemas.microsoft.com/office/drawing/2014/main" id="{20505560-3016-433C-8E29-8E767F45C64A}"/>
            </a:ext>
          </a:extLst>
        </xdr:cNvPr>
        <xdr:cNvGrpSpPr/>
      </xdr:nvGrpSpPr>
      <xdr:grpSpPr>
        <a:xfrm>
          <a:off x="3389129" y="5334044"/>
          <a:ext cx="254924" cy="166349"/>
          <a:chOff x="3874163" y="1035843"/>
          <a:chExt cx="366734" cy="237094"/>
        </a:xfrm>
      </xdr:grpSpPr>
      <xdr:sp macro="" textlink="">
        <xdr:nvSpPr>
          <xdr:cNvPr id="213" name="Triángulo isósceles 212">
            <a:extLst>
              <a:ext uri="{FF2B5EF4-FFF2-40B4-BE49-F238E27FC236}">
                <a16:creationId xmlns:a16="http://schemas.microsoft.com/office/drawing/2014/main" id="{505602A7-B41F-42F7-B5BB-AA0874A180CB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214" name="Gráfico 14">
            <a:extLst>
              <a:ext uri="{FF2B5EF4-FFF2-40B4-BE49-F238E27FC236}">
                <a16:creationId xmlns:a16="http://schemas.microsoft.com/office/drawing/2014/main" id="{5209EE4A-223B-43DF-A57C-CFD6F5995A08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215" name="Forma libre: forma 214">
              <a:extLst>
                <a:ext uri="{FF2B5EF4-FFF2-40B4-BE49-F238E27FC236}">
                  <a16:creationId xmlns:a16="http://schemas.microsoft.com/office/drawing/2014/main" id="{3A783A8F-637D-4BDC-B6F8-EDB99DB55249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16" name="Forma libre: forma 215">
              <a:extLst>
                <a:ext uri="{FF2B5EF4-FFF2-40B4-BE49-F238E27FC236}">
                  <a16:creationId xmlns:a16="http://schemas.microsoft.com/office/drawing/2014/main" id="{F9BA9BA4-6760-448D-BB2C-3E55FABB5BB4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17" name="Forma libre: forma 216">
              <a:extLst>
                <a:ext uri="{FF2B5EF4-FFF2-40B4-BE49-F238E27FC236}">
                  <a16:creationId xmlns:a16="http://schemas.microsoft.com/office/drawing/2014/main" id="{4F4F8F59-6907-47A8-96F4-1FED1157690E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18" name="Forma libre: forma 217">
              <a:extLst>
                <a:ext uri="{FF2B5EF4-FFF2-40B4-BE49-F238E27FC236}">
                  <a16:creationId xmlns:a16="http://schemas.microsoft.com/office/drawing/2014/main" id="{D90FE00A-A030-4616-B66A-C5EB7F0D36BD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19" name="Forma libre: forma 218">
              <a:extLst>
                <a:ext uri="{FF2B5EF4-FFF2-40B4-BE49-F238E27FC236}">
                  <a16:creationId xmlns:a16="http://schemas.microsoft.com/office/drawing/2014/main" id="{19C322E8-BDB2-4120-8F46-0DD1CDF2B2A9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0" name="Forma libre: forma 219">
              <a:extLst>
                <a:ext uri="{FF2B5EF4-FFF2-40B4-BE49-F238E27FC236}">
                  <a16:creationId xmlns:a16="http://schemas.microsoft.com/office/drawing/2014/main" id="{99B4089A-FE53-4B55-94DF-4A3F9A880AEB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1" name="Forma libre: forma 220">
              <a:extLst>
                <a:ext uri="{FF2B5EF4-FFF2-40B4-BE49-F238E27FC236}">
                  <a16:creationId xmlns:a16="http://schemas.microsoft.com/office/drawing/2014/main" id="{AC119C91-1004-4E55-8EA1-C16D5814B0D8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2" name="Forma libre: forma 221">
              <a:extLst>
                <a:ext uri="{FF2B5EF4-FFF2-40B4-BE49-F238E27FC236}">
                  <a16:creationId xmlns:a16="http://schemas.microsoft.com/office/drawing/2014/main" id="{B21A20F4-F772-4A27-B2C0-5272E577B027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3" name="Forma libre: forma 222">
              <a:extLst>
                <a:ext uri="{FF2B5EF4-FFF2-40B4-BE49-F238E27FC236}">
                  <a16:creationId xmlns:a16="http://schemas.microsoft.com/office/drawing/2014/main" id="{4E72D7ED-43D7-4727-8847-0EB493B06EB4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4" name="Forma libre: forma 223">
              <a:extLst>
                <a:ext uri="{FF2B5EF4-FFF2-40B4-BE49-F238E27FC236}">
                  <a16:creationId xmlns:a16="http://schemas.microsoft.com/office/drawing/2014/main" id="{F70B7CC2-9B45-4D2C-822C-DD59C6F1CCA3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5" name="Forma libre: forma 224">
              <a:extLst>
                <a:ext uri="{FF2B5EF4-FFF2-40B4-BE49-F238E27FC236}">
                  <a16:creationId xmlns:a16="http://schemas.microsoft.com/office/drawing/2014/main" id="{AA41FC62-D5B2-4CE6-86C6-5C9A6B2562AF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6" name="Forma libre: forma 225">
              <a:extLst>
                <a:ext uri="{FF2B5EF4-FFF2-40B4-BE49-F238E27FC236}">
                  <a16:creationId xmlns:a16="http://schemas.microsoft.com/office/drawing/2014/main" id="{FD457339-641C-47F3-B450-74ABF50B00B9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27" name="Forma libre: forma 226">
              <a:extLst>
                <a:ext uri="{FF2B5EF4-FFF2-40B4-BE49-F238E27FC236}">
                  <a16:creationId xmlns:a16="http://schemas.microsoft.com/office/drawing/2014/main" id="{85302613-589D-4808-9488-C4C8E3F2FB6A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>
    <xdr:from>
      <xdr:col>4</xdr:col>
      <xdr:colOff>538327</xdr:colOff>
      <xdr:row>28</xdr:row>
      <xdr:rowOff>93936</xdr:rowOff>
    </xdr:from>
    <xdr:to>
      <xdr:col>6</xdr:col>
      <xdr:colOff>456277</xdr:colOff>
      <xdr:row>28</xdr:row>
      <xdr:rowOff>93936</xdr:rowOff>
    </xdr:to>
    <xdr:cxnSp macro="">
      <xdr:nvCxnSpPr>
        <xdr:cNvPr id="228" name="Conector recto de flecha 227">
          <a:extLst>
            <a:ext uri="{FF2B5EF4-FFF2-40B4-BE49-F238E27FC236}">
              <a16:creationId xmlns:a16="http://schemas.microsoft.com/office/drawing/2014/main" id="{3E1913B7-D910-4F56-8AB1-C8BD4F2145D7}"/>
            </a:ext>
          </a:extLst>
        </xdr:cNvPr>
        <xdr:cNvCxnSpPr/>
      </xdr:nvCxnSpPr>
      <xdr:spPr>
        <a:xfrm flipH="1" flipV="1">
          <a:off x="2417051" y="6019143"/>
          <a:ext cx="1074088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138277</xdr:colOff>
      <xdr:row>28</xdr:row>
      <xdr:rowOff>93936</xdr:rowOff>
    </xdr:from>
    <xdr:to>
      <xdr:col>4</xdr:col>
      <xdr:colOff>56227</xdr:colOff>
      <xdr:row>28</xdr:row>
      <xdr:rowOff>93936</xdr:rowOff>
    </xdr:to>
    <xdr:cxnSp macro="">
      <xdr:nvCxnSpPr>
        <xdr:cNvPr id="229" name="Conector recto de flecha 228">
          <a:extLst>
            <a:ext uri="{FF2B5EF4-FFF2-40B4-BE49-F238E27FC236}">
              <a16:creationId xmlns:a16="http://schemas.microsoft.com/office/drawing/2014/main" id="{16FF23C6-A0E4-4FF3-880C-9DAC7DF6C505}"/>
            </a:ext>
          </a:extLst>
        </xdr:cNvPr>
        <xdr:cNvCxnSpPr/>
      </xdr:nvCxnSpPr>
      <xdr:spPr>
        <a:xfrm flipV="1">
          <a:off x="860863" y="6019143"/>
          <a:ext cx="1074088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27</xdr:row>
      <xdr:rowOff>95250</xdr:rowOff>
    </xdr:from>
    <xdr:to>
      <xdr:col>2</xdr:col>
      <xdr:colOff>123825</xdr:colOff>
      <xdr:row>29</xdr:row>
      <xdr:rowOff>2250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9E258712-D5EE-4BE2-8532-6A04D4B792C3}"/>
            </a:ext>
          </a:extLst>
        </xdr:cNvPr>
        <xdr:cNvCxnSpPr/>
      </xdr:nvCxnSpPr>
      <xdr:spPr>
        <a:xfrm flipH="1" flipV="1">
          <a:off x="847725" y="5857875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27</xdr:row>
      <xdr:rowOff>95250</xdr:rowOff>
    </xdr:from>
    <xdr:to>
      <xdr:col>6</xdr:col>
      <xdr:colOff>466725</xdr:colOff>
      <xdr:row>29</xdr:row>
      <xdr:rowOff>2250</xdr:rowOff>
    </xdr:to>
    <xdr:cxnSp macro="">
      <xdr:nvCxnSpPr>
        <xdr:cNvPr id="145" name="Conector recto de flecha 144">
          <a:extLst>
            <a:ext uri="{FF2B5EF4-FFF2-40B4-BE49-F238E27FC236}">
              <a16:creationId xmlns:a16="http://schemas.microsoft.com/office/drawing/2014/main" id="{300A6048-093B-4E5F-8FF7-281293E15919}"/>
            </a:ext>
          </a:extLst>
        </xdr:cNvPr>
        <xdr:cNvCxnSpPr/>
      </xdr:nvCxnSpPr>
      <xdr:spPr>
        <a:xfrm flipH="1" flipV="1">
          <a:off x="3514725" y="5857875"/>
          <a:ext cx="0" cy="297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134668</xdr:colOff>
      <xdr:row>12</xdr:row>
      <xdr:rowOff>112071</xdr:rowOff>
    </xdr:from>
    <xdr:to>
      <xdr:col>6</xdr:col>
      <xdr:colOff>476481</xdr:colOff>
      <xdr:row>12</xdr:row>
      <xdr:rowOff>112071</xdr:rowOff>
    </xdr:to>
    <xdr:cxnSp macro="">
      <xdr:nvCxnSpPr>
        <xdr:cNvPr id="255" name="Conector recto 254">
          <a:extLst>
            <a:ext uri="{FF2B5EF4-FFF2-40B4-BE49-F238E27FC236}">
              <a16:creationId xmlns:a16="http://schemas.microsoft.com/office/drawing/2014/main" id="{5E9E7EC9-6808-40A9-82F1-10CC9E06FA73}"/>
            </a:ext>
          </a:extLst>
        </xdr:cNvPr>
        <xdr:cNvCxnSpPr/>
      </xdr:nvCxnSpPr>
      <xdr:spPr>
        <a:xfrm flipV="1">
          <a:off x="857254" y="7002916"/>
          <a:ext cx="26540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11</xdr:row>
      <xdr:rowOff>114300</xdr:rowOff>
    </xdr:from>
    <xdr:to>
      <xdr:col>2</xdr:col>
      <xdr:colOff>145620</xdr:colOff>
      <xdr:row>13</xdr:row>
      <xdr:rowOff>115703</xdr:rowOff>
    </xdr:to>
    <xdr:pic>
      <xdr:nvPicPr>
        <xdr:cNvPr id="256" name="Gráfico 255">
          <a:extLst>
            <a:ext uri="{FF2B5EF4-FFF2-40B4-BE49-F238E27FC236}">
              <a16:creationId xmlns:a16="http://schemas.microsoft.com/office/drawing/2014/main" id="{78346284-5CCD-44F2-B642-8EA608509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779736" y="6808076"/>
          <a:ext cx="88470" cy="388972"/>
        </a:xfrm>
        <a:prstGeom prst="rect">
          <a:avLst/>
        </a:prstGeom>
      </xdr:spPr>
    </xdr:pic>
    <xdr:clientData/>
  </xdr:twoCellAnchor>
  <xdr:twoCellAnchor>
    <xdr:from>
      <xdr:col>1</xdr:col>
      <xdr:colOff>507823</xdr:colOff>
      <xdr:row>11</xdr:row>
      <xdr:rowOff>125048</xdr:rowOff>
    </xdr:from>
    <xdr:to>
      <xdr:col>2</xdr:col>
      <xdr:colOff>520278</xdr:colOff>
      <xdr:row>13</xdr:row>
      <xdr:rowOff>95754</xdr:rowOff>
    </xdr:to>
    <xdr:sp macro="" textlink="">
      <xdr:nvSpPr>
        <xdr:cNvPr id="258" name="Arco 257">
          <a:extLst>
            <a:ext uri="{FF2B5EF4-FFF2-40B4-BE49-F238E27FC236}">
              <a16:creationId xmlns:a16="http://schemas.microsoft.com/office/drawing/2014/main" id="{44D67760-1927-4508-8C7A-095227913048}"/>
            </a:ext>
          </a:extLst>
        </xdr:cNvPr>
        <xdr:cNvSpPr>
          <a:spLocks noChangeAspect="1"/>
        </xdr:cNvSpPr>
      </xdr:nvSpPr>
      <xdr:spPr>
        <a:xfrm rot="15460136">
          <a:off x="770485" y="2653943"/>
          <a:ext cx="359033" cy="591282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232202</xdr:colOff>
      <xdr:row>11</xdr:row>
      <xdr:rowOff>20794</xdr:rowOff>
    </xdr:from>
    <xdr:to>
      <xdr:col>4</xdr:col>
      <xdr:colOff>48588</xdr:colOff>
      <xdr:row>14</xdr:row>
      <xdr:rowOff>110269</xdr:rowOff>
    </xdr:to>
    <xdr:sp macro="" textlink="">
      <xdr:nvSpPr>
        <xdr:cNvPr id="262" name="Arco 261">
          <a:extLst>
            <a:ext uri="{FF2B5EF4-FFF2-40B4-BE49-F238E27FC236}">
              <a16:creationId xmlns:a16="http://schemas.microsoft.com/office/drawing/2014/main" id="{931FEE0A-DC70-4683-9DDD-BB4312F3C2F7}"/>
            </a:ext>
          </a:extLst>
        </xdr:cNvPr>
        <xdr:cNvSpPr>
          <a:spLocks noChangeAspect="1"/>
        </xdr:cNvSpPr>
      </xdr:nvSpPr>
      <xdr:spPr>
        <a:xfrm rot="19638095" flipH="1">
          <a:off x="5596509" y="5389430"/>
          <a:ext cx="396545" cy="678294"/>
        </a:xfrm>
        <a:prstGeom prst="arc">
          <a:avLst>
            <a:gd name="adj1" fmla="val 13044119"/>
            <a:gd name="adj2" fmla="val 20177484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349469</xdr:colOff>
      <xdr:row>12</xdr:row>
      <xdr:rowOff>60763</xdr:rowOff>
    </xdr:from>
    <xdr:to>
      <xdr:col>3</xdr:col>
      <xdr:colOff>349469</xdr:colOff>
      <xdr:row>13</xdr:row>
      <xdr:rowOff>14263</xdr:rowOff>
    </xdr:to>
    <xdr:cxnSp macro="">
      <xdr:nvCxnSpPr>
        <xdr:cNvPr id="263" name="Conector recto 262">
          <a:extLst>
            <a:ext uri="{FF2B5EF4-FFF2-40B4-BE49-F238E27FC236}">
              <a16:creationId xmlns:a16="http://schemas.microsoft.com/office/drawing/2014/main" id="{760F7221-4689-47BA-9A3D-571197EC05E9}"/>
            </a:ext>
          </a:extLst>
        </xdr:cNvPr>
        <xdr:cNvCxnSpPr/>
      </xdr:nvCxnSpPr>
      <xdr:spPr>
        <a:xfrm>
          <a:off x="1650124" y="6951608"/>
          <a:ext cx="0" cy="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14</xdr:row>
      <xdr:rowOff>73244</xdr:rowOff>
    </xdr:from>
    <xdr:to>
      <xdr:col>2</xdr:col>
      <xdr:colOff>375825</xdr:colOff>
      <xdr:row>14</xdr:row>
      <xdr:rowOff>73244</xdr:rowOff>
    </xdr:to>
    <xdr:cxnSp macro="">
      <xdr:nvCxnSpPr>
        <xdr:cNvPr id="264" name="Conector recto de flecha 263">
          <a:extLst>
            <a:ext uri="{FF2B5EF4-FFF2-40B4-BE49-F238E27FC236}">
              <a16:creationId xmlns:a16="http://schemas.microsoft.com/office/drawing/2014/main" id="{FDA336A4-35CE-4B70-9AD0-DA857DD4808F}"/>
            </a:ext>
          </a:extLst>
        </xdr:cNvPr>
        <xdr:cNvCxnSpPr/>
      </xdr:nvCxnSpPr>
      <xdr:spPr>
        <a:xfrm flipV="1">
          <a:off x="846411" y="7351658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14</xdr:row>
      <xdr:rowOff>60106</xdr:rowOff>
    </xdr:from>
    <xdr:to>
      <xdr:col>4</xdr:col>
      <xdr:colOff>311400</xdr:colOff>
      <xdr:row>14</xdr:row>
      <xdr:rowOff>60106</xdr:rowOff>
    </xdr:to>
    <xdr:cxnSp macro="">
      <xdr:nvCxnSpPr>
        <xdr:cNvPr id="265" name="Conector recto de flecha 264">
          <a:extLst>
            <a:ext uri="{FF2B5EF4-FFF2-40B4-BE49-F238E27FC236}">
              <a16:creationId xmlns:a16="http://schemas.microsoft.com/office/drawing/2014/main" id="{A99BA0C9-76D3-4D08-8B47-BFC1FDB2AB5C}"/>
            </a:ext>
          </a:extLst>
        </xdr:cNvPr>
        <xdr:cNvCxnSpPr/>
      </xdr:nvCxnSpPr>
      <xdr:spPr>
        <a:xfrm flipV="1">
          <a:off x="1653080" y="7338520"/>
          <a:ext cx="53704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175063</xdr:colOff>
      <xdr:row>14</xdr:row>
      <xdr:rowOff>60106</xdr:rowOff>
    </xdr:from>
    <xdr:to>
      <xdr:col>3</xdr:col>
      <xdr:colOff>355063</xdr:colOff>
      <xdr:row>14</xdr:row>
      <xdr:rowOff>60106</xdr:rowOff>
    </xdr:to>
    <xdr:cxnSp macro="">
      <xdr:nvCxnSpPr>
        <xdr:cNvPr id="266" name="Conector recto de flecha 265">
          <a:extLst>
            <a:ext uri="{FF2B5EF4-FFF2-40B4-BE49-F238E27FC236}">
              <a16:creationId xmlns:a16="http://schemas.microsoft.com/office/drawing/2014/main" id="{D085455D-9B0A-4765-96C4-50D6A408C1B3}"/>
            </a:ext>
          </a:extLst>
        </xdr:cNvPr>
        <xdr:cNvCxnSpPr/>
      </xdr:nvCxnSpPr>
      <xdr:spPr>
        <a:xfrm flipH="1" flipV="1">
          <a:off x="1475718" y="7338520"/>
          <a:ext cx="1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383956</xdr:colOff>
      <xdr:row>14</xdr:row>
      <xdr:rowOff>66675</xdr:rowOff>
    </xdr:from>
    <xdr:to>
      <xdr:col>6</xdr:col>
      <xdr:colOff>450931</xdr:colOff>
      <xdr:row>14</xdr:row>
      <xdr:rowOff>66675</xdr:rowOff>
    </xdr:to>
    <xdr:cxnSp macro="">
      <xdr:nvCxnSpPr>
        <xdr:cNvPr id="267" name="Conector recto de flecha 266">
          <a:extLst>
            <a:ext uri="{FF2B5EF4-FFF2-40B4-BE49-F238E27FC236}">
              <a16:creationId xmlns:a16="http://schemas.microsoft.com/office/drawing/2014/main" id="{1449A6E6-B514-403E-8E22-0E26D48F0C27}"/>
            </a:ext>
          </a:extLst>
        </xdr:cNvPr>
        <xdr:cNvCxnSpPr/>
      </xdr:nvCxnSpPr>
      <xdr:spPr>
        <a:xfrm flipH="1" flipV="1">
          <a:off x="2840749" y="7345089"/>
          <a:ext cx="64504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342443</xdr:colOff>
      <xdr:row>12</xdr:row>
      <xdr:rowOff>115001</xdr:rowOff>
    </xdr:from>
    <xdr:to>
      <xdr:col>7</xdr:col>
      <xdr:colOff>16342</xdr:colOff>
      <xdr:row>13</xdr:row>
      <xdr:rowOff>90850</xdr:rowOff>
    </xdr:to>
    <xdr:grpSp>
      <xdr:nvGrpSpPr>
        <xdr:cNvPr id="268" name="Grupo 267">
          <a:extLst>
            <a:ext uri="{FF2B5EF4-FFF2-40B4-BE49-F238E27FC236}">
              <a16:creationId xmlns:a16="http://schemas.microsoft.com/office/drawing/2014/main" id="{94473ACF-23ED-4A5D-888C-D810B3E7195C}"/>
            </a:ext>
          </a:extLst>
        </xdr:cNvPr>
        <xdr:cNvGrpSpPr/>
      </xdr:nvGrpSpPr>
      <xdr:grpSpPr>
        <a:xfrm>
          <a:off x="3390443" y="2572451"/>
          <a:ext cx="254924" cy="166349"/>
          <a:chOff x="3874163" y="1035843"/>
          <a:chExt cx="366734" cy="237094"/>
        </a:xfrm>
      </xdr:grpSpPr>
      <xdr:sp macro="" textlink="">
        <xdr:nvSpPr>
          <xdr:cNvPr id="269" name="Triángulo isósceles 268">
            <a:extLst>
              <a:ext uri="{FF2B5EF4-FFF2-40B4-BE49-F238E27FC236}">
                <a16:creationId xmlns:a16="http://schemas.microsoft.com/office/drawing/2014/main" id="{208C08A1-2C85-4417-999A-0DA7A491A455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270" name="Gráfico 14">
            <a:extLst>
              <a:ext uri="{FF2B5EF4-FFF2-40B4-BE49-F238E27FC236}">
                <a16:creationId xmlns:a16="http://schemas.microsoft.com/office/drawing/2014/main" id="{4272EA37-1A4E-461C-80D9-44D5104A9C61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271" name="Forma libre: forma 270">
              <a:extLst>
                <a:ext uri="{FF2B5EF4-FFF2-40B4-BE49-F238E27FC236}">
                  <a16:creationId xmlns:a16="http://schemas.microsoft.com/office/drawing/2014/main" id="{9677DF31-8D2E-44DA-A924-DBB6B516148C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2" name="Forma libre: forma 271">
              <a:extLst>
                <a:ext uri="{FF2B5EF4-FFF2-40B4-BE49-F238E27FC236}">
                  <a16:creationId xmlns:a16="http://schemas.microsoft.com/office/drawing/2014/main" id="{A71765AA-AAB4-480B-8462-B611E9E715C6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3" name="Forma libre: forma 272">
              <a:extLst>
                <a:ext uri="{FF2B5EF4-FFF2-40B4-BE49-F238E27FC236}">
                  <a16:creationId xmlns:a16="http://schemas.microsoft.com/office/drawing/2014/main" id="{FF9B11E7-CDD0-41F0-B1A6-A665E488EE8C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4" name="Forma libre: forma 273">
              <a:extLst>
                <a:ext uri="{FF2B5EF4-FFF2-40B4-BE49-F238E27FC236}">
                  <a16:creationId xmlns:a16="http://schemas.microsoft.com/office/drawing/2014/main" id="{8B93CAE5-0F95-4190-8310-9F683EAB5625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5" name="Forma libre: forma 274">
              <a:extLst>
                <a:ext uri="{FF2B5EF4-FFF2-40B4-BE49-F238E27FC236}">
                  <a16:creationId xmlns:a16="http://schemas.microsoft.com/office/drawing/2014/main" id="{A7397F59-809C-40E7-B6E6-A0BEF775ACDF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6" name="Forma libre: forma 275">
              <a:extLst>
                <a:ext uri="{FF2B5EF4-FFF2-40B4-BE49-F238E27FC236}">
                  <a16:creationId xmlns:a16="http://schemas.microsoft.com/office/drawing/2014/main" id="{B816FFFD-5FA2-4223-99B4-E96475FD0BBB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7" name="Forma libre: forma 276">
              <a:extLst>
                <a:ext uri="{FF2B5EF4-FFF2-40B4-BE49-F238E27FC236}">
                  <a16:creationId xmlns:a16="http://schemas.microsoft.com/office/drawing/2014/main" id="{E78EF7F1-8973-4C5E-A6E3-27B22B33A29E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8" name="Forma libre: forma 277">
              <a:extLst>
                <a:ext uri="{FF2B5EF4-FFF2-40B4-BE49-F238E27FC236}">
                  <a16:creationId xmlns:a16="http://schemas.microsoft.com/office/drawing/2014/main" id="{2B026CFB-BD97-43BB-AABA-2F55D768E952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79" name="Forma libre: forma 278">
              <a:extLst>
                <a:ext uri="{FF2B5EF4-FFF2-40B4-BE49-F238E27FC236}">
                  <a16:creationId xmlns:a16="http://schemas.microsoft.com/office/drawing/2014/main" id="{1AAB3548-B2C9-4D93-8130-AFBC0CFBEA7D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80" name="Forma libre: forma 279">
              <a:extLst>
                <a:ext uri="{FF2B5EF4-FFF2-40B4-BE49-F238E27FC236}">
                  <a16:creationId xmlns:a16="http://schemas.microsoft.com/office/drawing/2014/main" id="{29CA3C8D-53A0-4C34-9F0F-0378BE73B343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81" name="Forma libre: forma 280">
              <a:extLst>
                <a:ext uri="{FF2B5EF4-FFF2-40B4-BE49-F238E27FC236}">
                  <a16:creationId xmlns:a16="http://schemas.microsoft.com/office/drawing/2014/main" id="{27758070-CD9F-4B02-998B-B77E7DDCF0C4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82" name="Forma libre: forma 281">
              <a:extLst>
                <a:ext uri="{FF2B5EF4-FFF2-40B4-BE49-F238E27FC236}">
                  <a16:creationId xmlns:a16="http://schemas.microsoft.com/office/drawing/2014/main" id="{232FEAFA-F29E-4B54-9F68-0A3E42A5D60D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283" name="Forma libre: forma 282">
              <a:extLst>
                <a:ext uri="{FF2B5EF4-FFF2-40B4-BE49-F238E27FC236}">
                  <a16:creationId xmlns:a16="http://schemas.microsoft.com/office/drawing/2014/main" id="{B0DC6797-3E0A-4872-AFA2-1640BBD075F3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>
    <xdr:from>
      <xdr:col>6</xdr:col>
      <xdr:colOff>453259</xdr:colOff>
      <xdr:row>13</xdr:row>
      <xdr:rowOff>118241</xdr:rowOff>
    </xdr:from>
    <xdr:to>
      <xdr:col>6</xdr:col>
      <xdr:colOff>453260</xdr:colOff>
      <xdr:row>15</xdr:row>
      <xdr:rowOff>13139</xdr:rowOff>
    </xdr:to>
    <xdr:cxnSp macro="">
      <xdr:nvCxnSpPr>
        <xdr:cNvPr id="261" name="Conector recto de flecha 260">
          <a:extLst>
            <a:ext uri="{FF2B5EF4-FFF2-40B4-BE49-F238E27FC236}">
              <a16:creationId xmlns:a16="http://schemas.microsoft.com/office/drawing/2014/main" id="{E2AA06F8-4497-4009-AD2C-FB5F99EFBF10}"/>
            </a:ext>
          </a:extLst>
        </xdr:cNvPr>
        <xdr:cNvCxnSpPr/>
      </xdr:nvCxnSpPr>
      <xdr:spPr>
        <a:xfrm flipH="1" flipV="1">
          <a:off x="3488121" y="7199586"/>
          <a:ext cx="1" cy="282467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131380</xdr:colOff>
      <xdr:row>13</xdr:row>
      <xdr:rowOff>127438</xdr:rowOff>
    </xdr:from>
    <xdr:to>
      <xdr:col>2</xdr:col>
      <xdr:colOff>140799</xdr:colOff>
      <xdr:row>15</xdr:row>
      <xdr:rowOff>39414</xdr:rowOff>
    </xdr:to>
    <xdr:cxnSp macro="">
      <xdr:nvCxnSpPr>
        <xdr:cNvPr id="260" name="Conector recto de flecha 259">
          <a:extLst>
            <a:ext uri="{FF2B5EF4-FFF2-40B4-BE49-F238E27FC236}">
              <a16:creationId xmlns:a16="http://schemas.microsoft.com/office/drawing/2014/main" id="{368520E8-D2D1-46F2-9BDF-EAEB16C6ED3B}"/>
            </a:ext>
          </a:extLst>
        </xdr:cNvPr>
        <xdr:cNvCxnSpPr/>
      </xdr:nvCxnSpPr>
      <xdr:spPr>
        <a:xfrm flipH="1">
          <a:off x="853966" y="7208783"/>
          <a:ext cx="9419" cy="29954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161596</xdr:colOff>
      <xdr:row>6</xdr:row>
      <xdr:rowOff>95908</xdr:rowOff>
    </xdr:from>
    <xdr:to>
      <xdr:col>9</xdr:col>
      <xdr:colOff>413596</xdr:colOff>
      <xdr:row>6</xdr:row>
      <xdr:rowOff>95908</xdr:rowOff>
    </xdr:to>
    <xdr:cxnSp macro="">
      <xdr:nvCxnSpPr>
        <xdr:cNvPr id="294" name="Conector recto de flecha 293">
          <a:extLst>
            <a:ext uri="{FF2B5EF4-FFF2-40B4-BE49-F238E27FC236}">
              <a16:creationId xmlns:a16="http://schemas.microsoft.com/office/drawing/2014/main" id="{29315D2D-0856-4722-84F5-0DCA07EEE2B4}"/>
            </a:ext>
          </a:extLst>
        </xdr:cNvPr>
        <xdr:cNvCxnSpPr/>
      </xdr:nvCxnSpPr>
      <xdr:spPr>
        <a:xfrm flipV="1">
          <a:off x="4930665" y="1764425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357352</xdr:colOff>
      <xdr:row>6</xdr:row>
      <xdr:rowOff>115615</xdr:rowOff>
    </xdr:from>
    <xdr:to>
      <xdr:col>10</xdr:col>
      <xdr:colOff>537352</xdr:colOff>
      <xdr:row>6</xdr:row>
      <xdr:rowOff>115615</xdr:rowOff>
    </xdr:to>
    <xdr:cxnSp macro="">
      <xdr:nvCxnSpPr>
        <xdr:cNvPr id="295" name="Conector recto de flecha 294">
          <a:extLst>
            <a:ext uri="{FF2B5EF4-FFF2-40B4-BE49-F238E27FC236}">
              <a16:creationId xmlns:a16="http://schemas.microsoft.com/office/drawing/2014/main" id="{40ABB425-1E82-4C2E-9297-2E7CA00D3285}"/>
            </a:ext>
          </a:extLst>
        </xdr:cNvPr>
        <xdr:cNvCxnSpPr/>
      </xdr:nvCxnSpPr>
      <xdr:spPr>
        <a:xfrm flipH="1" flipV="1">
          <a:off x="5704490" y="1784132"/>
          <a:ext cx="1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537670</xdr:colOff>
      <xdr:row>6</xdr:row>
      <xdr:rowOff>109045</xdr:rowOff>
    </xdr:from>
    <xdr:to>
      <xdr:col>11</xdr:col>
      <xdr:colOff>496645</xdr:colOff>
      <xdr:row>6</xdr:row>
      <xdr:rowOff>109045</xdr:rowOff>
    </xdr:to>
    <xdr:cxnSp macro="">
      <xdr:nvCxnSpPr>
        <xdr:cNvPr id="296" name="Conector recto de flecha 295">
          <a:extLst>
            <a:ext uri="{FF2B5EF4-FFF2-40B4-BE49-F238E27FC236}">
              <a16:creationId xmlns:a16="http://schemas.microsoft.com/office/drawing/2014/main" id="{BFC6771C-F29A-48F4-B991-E6A62039681C}"/>
            </a:ext>
          </a:extLst>
        </xdr:cNvPr>
        <xdr:cNvCxnSpPr/>
      </xdr:nvCxnSpPr>
      <xdr:spPr>
        <a:xfrm flipV="1">
          <a:off x="5884808" y="1777562"/>
          <a:ext cx="53704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410889</xdr:colOff>
      <xdr:row>6</xdr:row>
      <xdr:rowOff>102476</xdr:rowOff>
    </xdr:from>
    <xdr:to>
      <xdr:col>13</xdr:col>
      <xdr:colOff>477864</xdr:colOff>
      <xdr:row>6</xdr:row>
      <xdr:rowOff>102476</xdr:rowOff>
    </xdr:to>
    <xdr:cxnSp macro="">
      <xdr:nvCxnSpPr>
        <xdr:cNvPr id="297" name="Conector recto de flecha 296">
          <a:extLst>
            <a:ext uri="{FF2B5EF4-FFF2-40B4-BE49-F238E27FC236}">
              <a16:creationId xmlns:a16="http://schemas.microsoft.com/office/drawing/2014/main" id="{53EC142B-6DF2-47C0-8FD6-707F50E6811F}"/>
            </a:ext>
          </a:extLst>
        </xdr:cNvPr>
        <xdr:cNvCxnSpPr/>
      </xdr:nvCxnSpPr>
      <xdr:spPr>
        <a:xfrm flipH="1" flipV="1">
          <a:off x="6914165" y="1770993"/>
          <a:ext cx="64504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360259</xdr:colOff>
      <xdr:row>5</xdr:row>
      <xdr:rowOff>108392</xdr:rowOff>
    </xdr:from>
    <xdr:to>
      <xdr:col>14</xdr:col>
      <xdr:colOff>34158</xdr:colOff>
      <xdr:row>6</xdr:row>
      <xdr:rowOff>84241</xdr:rowOff>
    </xdr:to>
    <xdr:grpSp>
      <xdr:nvGrpSpPr>
        <xdr:cNvPr id="298" name="Grupo 297">
          <a:extLst>
            <a:ext uri="{FF2B5EF4-FFF2-40B4-BE49-F238E27FC236}">
              <a16:creationId xmlns:a16="http://schemas.microsoft.com/office/drawing/2014/main" id="{DECA9A6E-5E6C-419B-8D92-FF194F005A09}"/>
            </a:ext>
          </a:extLst>
        </xdr:cNvPr>
        <xdr:cNvGrpSpPr/>
      </xdr:nvGrpSpPr>
      <xdr:grpSpPr>
        <a:xfrm>
          <a:off x="7475434" y="1203767"/>
          <a:ext cx="254924" cy="166349"/>
          <a:chOff x="3874163" y="1035843"/>
          <a:chExt cx="366734" cy="237094"/>
        </a:xfrm>
      </xdr:grpSpPr>
      <xdr:sp macro="" textlink="">
        <xdr:nvSpPr>
          <xdr:cNvPr id="299" name="Triángulo isósceles 298">
            <a:extLst>
              <a:ext uri="{FF2B5EF4-FFF2-40B4-BE49-F238E27FC236}">
                <a16:creationId xmlns:a16="http://schemas.microsoft.com/office/drawing/2014/main" id="{4D17039B-3AFE-43C4-9C88-19B60693EE32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300" name="Gráfico 14">
            <a:extLst>
              <a:ext uri="{FF2B5EF4-FFF2-40B4-BE49-F238E27FC236}">
                <a16:creationId xmlns:a16="http://schemas.microsoft.com/office/drawing/2014/main" id="{59FB724A-BAE7-47A7-B37D-182E05D62361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301" name="Forma libre: forma 300">
              <a:extLst>
                <a:ext uri="{FF2B5EF4-FFF2-40B4-BE49-F238E27FC236}">
                  <a16:creationId xmlns:a16="http://schemas.microsoft.com/office/drawing/2014/main" id="{B45282DC-3FB8-427D-B7D5-462D28FC98F0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2" name="Forma libre: forma 301">
              <a:extLst>
                <a:ext uri="{FF2B5EF4-FFF2-40B4-BE49-F238E27FC236}">
                  <a16:creationId xmlns:a16="http://schemas.microsoft.com/office/drawing/2014/main" id="{9EB31CFD-A65B-4D9B-B005-128CDE4C3E7E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3" name="Forma libre: forma 302">
              <a:extLst>
                <a:ext uri="{FF2B5EF4-FFF2-40B4-BE49-F238E27FC236}">
                  <a16:creationId xmlns:a16="http://schemas.microsoft.com/office/drawing/2014/main" id="{F1A3D010-2F7A-434F-980D-EF6659D4CA5F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4" name="Forma libre: forma 303">
              <a:extLst>
                <a:ext uri="{FF2B5EF4-FFF2-40B4-BE49-F238E27FC236}">
                  <a16:creationId xmlns:a16="http://schemas.microsoft.com/office/drawing/2014/main" id="{C2704635-01E2-4D39-B567-8168F9C6437E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5" name="Forma libre: forma 304">
              <a:extLst>
                <a:ext uri="{FF2B5EF4-FFF2-40B4-BE49-F238E27FC236}">
                  <a16:creationId xmlns:a16="http://schemas.microsoft.com/office/drawing/2014/main" id="{7F6B49C0-C7B4-4B73-96C6-9692E4FC5EBF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6" name="Forma libre: forma 305">
              <a:extLst>
                <a:ext uri="{FF2B5EF4-FFF2-40B4-BE49-F238E27FC236}">
                  <a16:creationId xmlns:a16="http://schemas.microsoft.com/office/drawing/2014/main" id="{CEB8804C-DFCB-4D0A-886D-01492B209B8C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7" name="Forma libre: forma 306">
              <a:extLst>
                <a:ext uri="{FF2B5EF4-FFF2-40B4-BE49-F238E27FC236}">
                  <a16:creationId xmlns:a16="http://schemas.microsoft.com/office/drawing/2014/main" id="{1548CCDB-117D-4AF4-B4B1-9073034B1DF8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8" name="Forma libre: forma 307">
              <a:extLst>
                <a:ext uri="{FF2B5EF4-FFF2-40B4-BE49-F238E27FC236}">
                  <a16:creationId xmlns:a16="http://schemas.microsoft.com/office/drawing/2014/main" id="{CF072095-F3FE-484F-B76E-131A411E8831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09" name="Forma libre: forma 308">
              <a:extLst>
                <a:ext uri="{FF2B5EF4-FFF2-40B4-BE49-F238E27FC236}">
                  <a16:creationId xmlns:a16="http://schemas.microsoft.com/office/drawing/2014/main" id="{86998B93-F3BF-42DA-A728-75CEE66ABF3A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10" name="Forma libre: forma 309">
              <a:extLst>
                <a:ext uri="{FF2B5EF4-FFF2-40B4-BE49-F238E27FC236}">
                  <a16:creationId xmlns:a16="http://schemas.microsoft.com/office/drawing/2014/main" id="{E6A0874A-5669-40F9-B4A8-CA32202928EE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11" name="Forma libre: forma 310">
              <a:extLst>
                <a:ext uri="{FF2B5EF4-FFF2-40B4-BE49-F238E27FC236}">
                  <a16:creationId xmlns:a16="http://schemas.microsoft.com/office/drawing/2014/main" id="{6D1BB1C9-B0C5-48A2-B1FA-E5390FDD6BB8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12" name="Forma libre: forma 311">
              <a:extLst>
                <a:ext uri="{FF2B5EF4-FFF2-40B4-BE49-F238E27FC236}">
                  <a16:creationId xmlns:a16="http://schemas.microsoft.com/office/drawing/2014/main" id="{1D2AE919-9CD2-4361-B993-1C9ABF25A0BB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13" name="Forma libre: forma 312">
              <a:extLst>
                <a:ext uri="{FF2B5EF4-FFF2-40B4-BE49-F238E27FC236}">
                  <a16:creationId xmlns:a16="http://schemas.microsoft.com/office/drawing/2014/main" id="{B734151C-6FF4-4B15-B4F6-84D8AE10FA1D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 editAs="oneCell">
    <xdr:from>
      <xdr:col>9</xdr:col>
      <xdr:colOff>190500</xdr:colOff>
      <xdr:row>11</xdr:row>
      <xdr:rowOff>6569</xdr:rowOff>
    </xdr:from>
    <xdr:to>
      <xdr:col>11</xdr:col>
      <xdr:colOff>371474</xdr:colOff>
      <xdr:row>12</xdr:row>
      <xdr:rowOff>101211</xdr:rowOff>
    </xdr:to>
    <xdr:pic>
      <xdr:nvPicPr>
        <xdr:cNvPr id="314" name="Gráfico 313">
          <a:extLst>
            <a:ext uri="{FF2B5EF4-FFF2-40B4-BE49-F238E27FC236}">
              <a16:creationId xmlns:a16="http://schemas.microsoft.com/office/drawing/2014/main" id="{F7FE8BDD-717F-43C3-A7FB-48FC55C3CD46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rcRect t="45007" r="49893"/>
        <a:stretch/>
      </xdr:blipFill>
      <xdr:spPr>
        <a:xfrm>
          <a:off x="4959569" y="2640724"/>
          <a:ext cx="1337112" cy="292469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352423</xdr:colOff>
      <xdr:row>11</xdr:row>
      <xdr:rowOff>6570</xdr:rowOff>
    </xdr:from>
    <xdr:to>
      <xdr:col>13</xdr:col>
      <xdr:colOff>472964</xdr:colOff>
      <xdr:row>12</xdr:row>
      <xdr:rowOff>101212</xdr:rowOff>
    </xdr:to>
    <xdr:pic>
      <xdr:nvPicPr>
        <xdr:cNvPr id="315" name="Gráfico 314">
          <a:extLst>
            <a:ext uri="{FF2B5EF4-FFF2-40B4-BE49-F238E27FC236}">
              <a16:creationId xmlns:a16="http://schemas.microsoft.com/office/drawing/2014/main" id="{0A749B3D-F906-4C42-AC30-13A2A6B80D92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rcRect t="45007" r="49893"/>
        <a:stretch/>
      </xdr:blipFill>
      <xdr:spPr>
        <a:xfrm flipH="1">
          <a:off x="6277630" y="2640725"/>
          <a:ext cx="1276679" cy="292469"/>
        </a:xfrm>
        <a:prstGeom prst="rect">
          <a:avLst/>
        </a:prstGeom>
      </xdr:spPr>
    </xdr:pic>
    <xdr:clientData/>
  </xdr:twoCellAnchor>
  <xdr:twoCellAnchor>
    <xdr:from>
      <xdr:col>13</xdr:col>
      <xdr:colOff>368142</xdr:colOff>
      <xdr:row>12</xdr:row>
      <xdr:rowOff>116275</xdr:rowOff>
    </xdr:from>
    <xdr:to>
      <xdr:col>14</xdr:col>
      <xdr:colOff>42041</xdr:colOff>
      <xdr:row>13</xdr:row>
      <xdr:rowOff>92124</xdr:rowOff>
    </xdr:to>
    <xdr:grpSp>
      <xdr:nvGrpSpPr>
        <xdr:cNvPr id="316" name="Grupo 315">
          <a:extLst>
            <a:ext uri="{FF2B5EF4-FFF2-40B4-BE49-F238E27FC236}">
              <a16:creationId xmlns:a16="http://schemas.microsoft.com/office/drawing/2014/main" id="{47EABB39-2B3B-4ED6-8D90-47E2C8A65C9A}"/>
            </a:ext>
          </a:extLst>
        </xdr:cNvPr>
        <xdr:cNvGrpSpPr/>
      </xdr:nvGrpSpPr>
      <xdr:grpSpPr>
        <a:xfrm>
          <a:off x="7483317" y="2573725"/>
          <a:ext cx="254924" cy="166349"/>
          <a:chOff x="3874163" y="1035843"/>
          <a:chExt cx="366734" cy="237094"/>
        </a:xfrm>
      </xdr:grpSpPr>
      <xdr:sp macro="" textlink="">
        <xdr:nvSpPr>
          <xdr:cNvPr id="317" name="Triángulo isósceles 316">
            <a:extLst>
              <a:ext uri="{FF2B5EF4-FFF2-40B4-BE49-F238E27FC236}">
                <a16:creationId xmlns:a16="http://schemas.microsoft.com/office/drawing/2014/main" id="{ADAB646F-DBB2-486F-833B-FC28B44A70F1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318" name="Gráfico 14">
            <a:extLst>
              <a:ext uri="{FF2B5EF4-FFF2-40B4-BE49-F238E27FC236}">
                <a16:creationId xmlns:a16="http://schemas.microsoft.com/office/drawing/2014/main" id="{30863C1A-F108-48DD-8411-315FC0BD0A4F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319" name="Forma libre: forma 318">
              <a:extLst>
                <a:ext uri="{FF2B5EF4-FFF2-40B4-BE49-F238E27FC236}">
                  <a16:creationId xmlns:a16="http://schemas.microsoft.com/office/drawing/2014/main" id="{3FC36EA5-D910-43FD-9C32-B9F00DE01502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0" name="Forma libre: forma 319">
              <a:extLst>
                <a:ext uri="{FF2B5EF4-FFF2-40B4-BE49-F238E27FC236}">
                  <a16:creationId xmlns:a16="http://schemas.microsoft.com/office/drawing/2014/main" id="{3DB01E8B-D9D8-4FD0-A1B6-967EAA50B919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1" name="Forma libre: forma 320">
              <a:extLst>
                <a:ext uri="{FF2B5EF4-FFF2-40B4-BE49-F238E27FC236}">
                  <a16:creationId xmlns:a16="http://schemas.microsoft.com/office/drawing/2014/main" id="{AB260562-1025-4D4C-8F60-FF604DDABD0E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2" name="Forma libre: forma 321">
              <a:extLst>
                <a:ext uri="{FF2B5EF4-FFF2-40B4-BE49-F238E27FC236}">
                  <a16:creationId xmlns:a16="http://schemas.microsoft.com/office/drawing/2014/main" id="{98146E77-C94D-4B0D-BDB2-236F260BCB2A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3" name="Forma libre: forma 322">
              <a:extLst>
                <a:ext uri="{FF2B5EF4-FFF2-40B4-BE49-F238E27FC236}">
                  <a16:creationId xmlns:a16="http://schemas.microsoft.com/office/drawing/2014/main" id="{2C6003E1-2FC4-4D27-80DE-2BBCFF607C24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4" name="Forma libre: forma 323">
              <a:extLst>
                <a:ext uri="{FF2B5EF4-FFF2-40B4-BE49-F238E27FC236}">
                  <a16:creationId xmlns:a16="http://schemas.microsoft.com/office/drawing/2014/main" id="{EFFCC8B5-2E71-48D9-8A53-6AAF0A23D34A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5" name="Forma libre: forma 324">
              <a:extLst>
                <a:ext uri="{FF2B5EF4-FFF2-40B4-BE49-F238E27FC236}">
                  <a16:creationId xmlns:a16="http://schemas.microsoft.com/office/drawing/2014/main" id="{9B189BE2-153B-4720-8714-52D5D42C2B25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6" name="Forma libre: forma 325">
              <a:extLst>
                <a:ext uri="{FF2B5EF4-FFF2-40B4-BE49-F238E27FC236}">
                  <a16:creationId xmlns:a16="http://schemas.microsoft.com/office/drawing/2014/main" id="{B9448745-3646-42DB-BF97-DFA818D6E4BC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7" name="Forma libre: forma 326">
              <a:extLst>
                <a:ext uri="{FF2B5EF4-FFF2-40B4-BE49-F238E27FC236}">
                  <a16:creationId xmlns:a16="http://schemas.microsoft.com/office/drawing/2014/main" id="{CA0F7C7B-6B99-4975-9352-84E027D11FFF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8" name="Forma libre: forma 327">
              <a:extLst>
                <a:ext uri="{FF2B5EF4-FFF2-40B4-BE49-F238E27FC236}">
                  <a16:creationId xmlns:a16="http://schemas.microsoft.com/office/drawing/2014/main" id="{0988BE42-AE04-4E27-805F-331A6522EA3E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29" name="Forma libre: forma 328">
              <a:extLst>
                <a:ext uri="{FF2B5EF4-FFF2-40B4-BE49-F238E27FC236}">
                  <a16:creationId xmlns:a16="http://schemas.microsoft.com/office/drawing/2014/main" id="{51E3F680-6624-4A88-8B2A-518B0EE9BCB6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30" name="Forma libre: forma 329">
              <a:extLst>
                <a:ext uri="{FF2B5EF4-FFF2-40B4-BE49-F238E27FC236}">
                  <a16:creationId xmlns:a16="http://schemas.microsoft.com/office/drawing/2014/main" id="{642048D6-8D65-423B-B0D1-A9A4B8A8B639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331" name="Forma libre: forma 330">
              <a:extLst>
                <a:ext uri="{FF2B5EF4-FFF2-40B4-BE49-F238E27FC236}">
                  <a16:creationId xmlns:a16="http://schemas.microsoft.com/office/drawing/2014/main" id="{1F237FCD-4CAB-4633-8954-EFA7578D5EE4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>
    <xdr:from>
      <xdr:col>9</xdr:col>
      <xdr:colOff>134668</xdr:colOff>
      <xdr:row>19</xdr:row>
      <xdr:rowOff>112071</xdr:rowOff>
    </xdr:from>
    <xdr:to>
      <xdr:col>13</xdr:col>
      <xdr:colOff>476481</xdr:colOff>
      <xdr:row>19</xdr:row>
      <xdr:rowOff>112071</xdr:rowOff>
    </xdr:to>
    <xdr:cxnSp macro="">
      <xdr:nvCxnSpPr>
        <xdr:cNvPr id="404" name="Conector recto 403">
          <a:extLst>
            <a:ext uri="{FF2B5EF4-FFF2-40B4-BE49-F238E27FC236}">
              <a16:creationId xmlns:a16="http://schemas.microsoft.com/office/drawing/2014/main" id="{2F2D5705-54AB-415E-8B49-D17B06DE8AFC}"/>
            </a:ext>
          </a:extLst>
        </xdr:cNvPr>
        <xdr:cNvCxnSpPr/>
      </xdr:nvCxnSpPr>
      <xdr:spPr>
        <a:xfrm flipV="1">
          <a:off x="857254" y="5649709"/>
          <a:ext cx="26540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18</xdr:row>
      <xdr:rowOff>114300</xdr:rowOff>
    </xdr:from>
    <xdr:to>
      <xdr:col>9</xdr:col>
      <xdr:colOff>145620</xdr:colOff>
      <xdr:row>20</xdr:row>
      <xdr:rowOff>115703</xdr:rowOff>
    </xdr:to>
    <xdr:pic>
      <xdr:nvPicPr>
        <xdr:cNvPr id="405" name="Gráfico 404">
          <a:extLst>
            <a:ext uri="{FF2B5EF4-FFF2-40B4-BE49-F238E27FC236}">
              <a16:creationId xmlns:a16="http://schemas.microsoft.com/office/drawing/2014/main" id="{7B5A2595-3CBB-484A-AAE1-0651066A6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779736" y="5454869"/>
          <a:ext cx="88470" cy="388972"/>
        </a:xfrm>
        <a:prstGeom prst="rect">
          <a:avLst/>
        </a:prstGeom>
      </xdr:spPr>
    </xdr:pic>
    <xdr:clientData/>
  </xdr:twoCellAnchor>
  <xdr:twoCellAnchor>
    <xdr:from>
      <xdr:col>8</xdr:col>
      <xdr:colOff>523875</xdr:colOff>
      <xdr:row>18</xdr:row>
      <xdr:rowOff>104775</xdr:rowOff>
    </xdr:from>
    <xdr:to>
      <xdr:col>9</xdr:col>
      <xdr:colOff>536330</xdr:colOff>
      <xdr:row>20</xdr:row>
      <xdr:rowOff>121186</xdr:rowOff>
    </xdr:to>
    <xdr:sp macro="" textlink="">
      <xdr:nvSpPr>
        <xdr:cNvPr id="406" name="Arco 405">
          <a:extLst>
            <a:ext uri="{FF2B5EF4-FFF2-40B4-BE49-F238E27FC236}">
              <a16:creationId xmlns:a16="http://schemas.microsoft.com/office/drawing/2014/main" id="{65AAC0A9-7633-4380-B80B-16FDC15C516A}"/>
            </a:ext>
          </a:extLst>
        </xdr:cNvPr>
        <xdr:cNvSpPr>
          <a:spLocks noChangeAspect="1"/>
        </xdr:cNvSpPr>
      </xdr:nvSpPr>
      <xdr:spPr>
        <a:xfrm rot="15575122">
          <a:off x="761664" y="5352072"/>
          <a:ext cx="403980" cy="590524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9</xdr:col>
      <xdr:colOff>143759</xdr:colOff>
      <xdr:row>17</xdr:row>
      <xdr:rowOff>122816</xdr:rowOff>
    </xdr:from>
    <xdr:ext cx="2634156" cy="393044"/>
    <xdr:pic>
      <xdr:nvPicPr>
        <xdr:cNvPr id="407" name="Gráfico 406">
          <a:extLst>
            <a:ext uri="{FF2B5EF4-FFF2-40B4-BE49-F238E27FC236}">
              <a16:creationId xmlns:a16="http://schemas.microsoft.com/office/drawing/2014/main" id="{188016C9-B26B-4C23-86D7-7E93AFAA65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920913" y="3932816"/>
          <a:ext cx="2634156" cy="393044"/>
        </a:xfrm>
        <a:prstGeom prst="rect">
          <a:avLst/>
        </a:prstGeom>
      </xdr:spPr>
    </xdr:pic>
    <xdr:clientData/>
  </xdr:oneCellAnchor>
  <xdr:twoCellAnchor>
    <xdr:from>
      <xdr:col>13</xdr:col>
      <xdr:colOff>341129</xdr:colOff>
      <xdr:row>19</xdr:row>
      <xdr:rowOff>133394</xdr:rowOff>
    </xdr:from>
    <xdr:to>
      <xdr:col>14</xdr:col>
      <xdr:colOff>15028</xdr:colOff>
      <xdr:row>20</xdr:row>
      <xdr:rowOff>109243</xdr:rowOff>
    </xdr:to>
    <xdr:grpSp>
      <xdr:nvGrpSpPr>
        <xdr:cNvPr id="408" name="Grupo 407">
          <a:extLst>
            <a:ext uri="{FF2B5EF4-FFF2-40B4-BE49-F238E27FC236}">
              <a16:creationId xmlns:a16="http://schemas.microsoft.com/office/drawing/2014/main" id="{71C01610-CA90-48EE-9178-91AF4FC74A85}"/>
            </a:ext>
          </a:extLst>
        </xdr:cNvPr>
        <xdr:cNvGrpSpPr/>
      </xdr:nvGrpSpPr>
      <xdr:grpSpPr>
        <a:xfrm>
          <a:off x="7456304" y="3962444"/>
          <a:ext cx="254924" cy="166349"/>
          <a:chOff x="3874163" y="1035843"/>
          <a:chExt cx="366734" cy="237094"/>
        </a:xfrm>
      </xdr:grpSpPr>
      <xdr:sp macro="" textlink="">
        <xdr:nvSpPr>
          <xdr:cNvPr id="409" name="Triángulo isósceles 408">
            <a:extLst>
              <a:ext uri="{FF2B5EF4-FFF2-40B4-BE49-F238E27FC236}">
                <a16:creationId xmlns:a16="http://schemas.microsoft.com/office/drawing/2014/main" id="{F73B534E-29D1-481B-906F-0BBBCEB3440C}"/>
              </a:ext>
            </a:extLst>
          </xdr:cNvPr>
          <xdr:cNvSpPr/>
        </xdr:nvSpPr>
        <xdr:spPr>
          <a:xfrm>
            <a:off x="3964782" y="1035843"/>
            <a:ext cx="184547" cy="154782"/>
          </a:xfrm>
          <a:prstGeom prst="triangle">
            <a:avLst/>
          </a:prstGeom>
          <a:noFill/>
          <a:ln w="19050"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410" name="Gráfico 14">
            <a:extLst>
              <a:ext uri="{FF2B5EF4-FFF2-40B4-BE49-F238E27FC236}">
                <a16:creationId xmlns:a16="http://schemas.microsoft.com/office/drawing/2014/main" id="{B182726A-627D-41A1-AE51-5F5CD7AB0225}"/>
              </a:ext>
            </a:extLst>
          </xdr:cNvPr>
          <xdr:cNvGrpSpPr/>
        </xdr:nvGrpSpPr>
        <xdr:grpSpPr>
          <a:xfrm rot="5400000">
            <a:off x="4018965" y="1051006"/>
            <a:ext cx="77129" cy="366734"/>
            <a:chOff x="4018965" y="1051006"/>
            <a:chExt cx="77129" cy="366734"/>
          </a:xfrm>
          <a:solidFill>
            <a:srgbClr val="0000FF"/>
          </a:solidFill>
        </xdr:grpSpPr>
        <xdr:sp macro="" textlink="">
          <xdr:nvSpPr>
            <xdr:cNvPr id="411" name="Forma libre: forma 410">
              <a:extLst>
                <a:ext uri="{FF2B5EF4-FFF2-40B4-BE49-F238E27FC236}">
                  <a16:creationId xmlns:a16="http://schemas.microsoft.com/office/drawing/2014/main" id="{3E18C227-0498-4F3B-A1C5-0AD9F7B43D46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-63 w 77129"/>
                <a:gd name="connsiteY0" fmla="*/ -20 h 61126"/>
                <a:gd name="connsiteX1" fmla="*/ 77067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20"/>
                  </a:moveTo>
                  <a:lnTo>
                    <a:pt x="77067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2" name="Forma libre: forma 411">
              <a:extLst>
                <a:ext uri="{FF2B5EF4-FFF2-40B4-BE49-F238E27FC236}">
                  <a16:creationId xmlns:a16="http://schemas.microsoft.com/office/drawing/2014/main" id="{7B72702D-7212-4411-A06B-2FB5267F3A33}"/>
                </a:ext>
              </a:extLst>
            </xdr:cNvPr>
            <xdr:cNvSpPr/>
          </xdr:nvSpPr>
          <xdr:spPr>
            <a:xfrm>
              <a:off x="4018965" y="1051006"/>
              <a:ext cx="77129" cy="61126"/>
            </a:xfrm>
            <a:custGeom>
              <a:avLst/>
              <a:gdLst>
                <a:gd name="connsiteX0" fmla="*/ 77067 w 77129"/>
                <a:gd name="connsiteY0" fmla="*/ -20 h 61126"/>
                <a:gd name="connsiteX1" fmla="*/ -63 w 77129"/>
                <a:gd name="connsiteY1" fmla="*/ 6110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20"/>
                  </a:moveTo>
                  <a:lnTo>
                    <a:pt x="-63" y="6110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3" name="Forma libre: forma 412">
              <a:extLst>
                <a:ext uri="{FF2B5EF4-FFF2-40B4-BE49-F238E27FC236}">
                  <a16:creationId xmlns:a16="http://schemas.microsoft.com/office/drawing/2014/main" id="{5BB4FC8A-1217-45FB-8F68-BACA027D4C66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-63 w 77129"/>
                <a:gd name="connsiteY0" fmla="*/ -16 h 61126"/>
                <a:gd name="connsiteX1" fmla="*/ 77067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6"/>
                  </a:moveTo>
                  <a:lnTo>
                    <a:pt x="77067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4" name="Forma libre: forma 413">
              <a:extLst>
                <a:ext uri="{FF2B5EF4-FFF2-40B4-BE49-F238E27FC236}">
                  <a16:creationId xmlns:a16="http://schemas.microsoft.com/office/drawing/2014/main" id="{49BBDE92-8CA2-44EF-AEFF-F6B0BEE6994C}"/>
                </a:ext>
              </a:extLst>
            </xdr:cNvPr>
            <xdr:cNvSpPr/>
          </xdr:nvSpPr>
          <xdr:spPr>
            <a:xfrm>
              <a:off x="4018965" y="1173251"/>
              <a:ext cx="77129" cy="61126"/>
            </a:xfrm>
            <a:custGeom>
              <a:avLst/>
              <a:gdLst>
                <a:gd name="connsiteX0" fmla="*/ 77067 w 77129"/>
                <a:gd name="connsiteY0" fmla="*/ -16 h 61126"/>
                <a:gd name="connsiteX1" fmla="*/ -63 w 77129"/>
                <a:gd name="connsiteY1" fmla="*/ 61111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6"/>
                  </a:moveTo>
                  <a:lnTo>
                    <a:pt x="-63" y="61111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5" name="Forma libre: forma 414">
              <a:extLst>
                <a:ext uri="{FF2B5EF4-FFF2-40B4-BE49-F238E27FC236}">
                  <a16:creationId xmlns:a16="http://schemas.microsoft.com/office/drawing/2014/main" id="{85EFDC8D-93F2-45D2-AFDB-919A3216BE0E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-63 w 77129"/>
                <a:gd name="connsiteY0" fmla="*/ -18 h 61118"/>
                <a:gd name="connsiteX1" fmla="*/ 77067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8"/>
                  </a:moveTo>
                  <a:lnTo>
                    <a:pt x="77067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6" name="Forma libre: forma 415">
              <a:extLst>
                <a:ext uri="{FF2B5EF4-FFF2-40B4-BE49-F238E27FC236}">
                  <a16:creationId xmlns:a16="http://schemas.microsoft.com/office/drawing/2014/main" id="{1577C49B-F3D0-4D6F-BC16-7112A5DAE7D8}"/>
                </a:ext>
              </a:extLst>
            </xdr:cNvPr>
            <xdr:cNvSpPr/>
          </xdr:nvSpPr>
          <xdr:spPr>
            <a:xfrm>
              <a:off x="4018965" y="1112132"/>
              <a:ext cx="77129" cy="61118"/>
            </a:xfrm>
            <a:custGeom>
              <a:avLst/>
              <a:gdLst>
                <a:gd name="connsiteX0" fmla="*/ 77067 w 77129"/>
                <a:gd name="connsiteY0" fmla="*/ -18 h 61118"/>
                <a:gd name="connsiteX1" fmla="*/ -63 w 77129"/>
                <a:gd name="connsiteY1" fmla="*/ 61100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8"/>
                  </a:moveTo>
                  <a:lnTo>
                    <a:pt x="-63" y="61100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7" name="Forma libre: forma 416">
              <a:extLst>
                <a:ext uri="{FF2B5EF4-FFF2-40B4-BE49-F238E27FC236}">
                  <a16:creationId xmlns:a16="http://schemas.microsoft.com/office/drawing/2014/main" id="{10ACA649-3A38-43A3-A382-CCCD33609DC2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-63 w 77129"/>
                <a:gd name="connsiteY0" fmla="*/ -14 h 61118"/>
                <a:gd name="connsiteX1" fmla="*/ 77067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4"/>
                  </a:moveTo>
                  <a:lnTo>
                    <a:pt x="77067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8" name="Forma libre: forma 417">
              <a:extLst>
                <a:ext uri="{FF2B5EF4-FFF2-40B4-BE49-F238E27FC236}">
                  <a16:creationId xmlns:a16="http://schemas.microsoft.com/office/drawing/2014/main" id="{3491DD4C-9CCC-43BF-8727-86C2B4DF58BD}"/>
                </a:ext>
              </a:extLst>
            </xdr:cNvPr>
            <xdr:cNvSpPr/>
          </xdr:nvSpPr>
          <xdr:spPr>
            <a:xfrm>
              <a:off x="4018965" y="1234377"/>
              <a:ext cx="77129" cy="61118"/>
            </a:xfrm>
            <a:custGeom>
              <a:avLst/>
              <a:gdLst>
                <a:gd name="connsiteX0" fmla="*/ 77067 w 77129"/>
                <a:gd name="connsiteY0" fmla="*/ -14 h 61118"/>
                <a:gd name="connsiteX1" fmla="*/ -63 w 77129"/>
                <a:gd name="connsiteY1" fmla="*/ 61104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4"/>
                  </a:moveTo>
                  <a:lnTo>
                    <a:pt x="-63" y="61104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19" name="Forma libre: forma 418">
              <a:extLst>
                <a:ext uri="{FF2B5EF4-FFF2-40B4-BE49-F238E27FC236}">
                  <a16:creationId xmlns:a16="http://schemas.microsoft.com/office/drawing/2014/main" id="{922F9B1E-5D84-4426-B9F8-A4C2210EB9EB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-63 w 77129"/>
                <a:gd name="connsiteY0" fmla="*/ -12 h 61118"/>
                <a:gd name="connsiteX1" fmla="*/ 77067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-63" y="-12"/>
                  </a:moveTo>
                  <a:lnTo>
                    <a:pt x="77067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20" name="Forma libre: forma 419">
              <a:extLst>
                <a:ext uri="{FF2B5EF4-FFF2-40B4-BE49-F238E27FC236}">
                  <a16:creationId xmlns:a16="http://schemas.microsoft.com/office/drawing/2014/main" id="{B3CF482A-3F85-4DA3-A133-71F79AF57A5A}"/>
                </a:ext>
              </a:extLst>
            </xdr:cNvPr>
            <xdr:cNvSpPr/>
          </xdr:nvSpPr>
          <xdr:spPr>
            <a:xfrm>
              <a:off x="4018965" y="1295495"/>
              <a:ext cx="77129" cy="61118"/>
            </a:xfrm>
            <a:custGeom>
              <a:avLst/>
              <a:gdLst>
                <a:gd name="connsiteX0" fmla="*/ 77067 w 77129"/>
                <a:gd name="connsiteY0" fmla="*/ -12 h 61118"/>
                <a:gd name="connsiteX1" fmla="*/ -63 w 77129"/>
                <a:gd name="connsiteY1" fmla="*/ 61106 h 611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18">
                  <a:moveTo>
                    <a:pt x="77067" y="-12"/>
                  </a:moveTo>
                  <a:lnTo>
                    <a:pt x="-63" y="61106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21" name="Forma libre: forma 420">
              <a:extLst>
                <a:ext uri="{FF2B5EF4-FFF2-40B4-BE49-F238E27FC236}">
                  <a16:creationId xmlns:a16="http://schemas.microsoft.com/office/drawing/2014/main" id="{0471BFB5-29B4-4371-BFFD-A106CE0684EB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-63 w 77129"/>
                <a:gd name="connsiteY0" fmla="*/ -10 h 61126"/>
                <a:gd name="connsiteX1" fmla="*/ 77067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-63" y="-10"/>
                  </a:moveTo>
                  <a:lnTo>
                    <a:pt x="77067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22" name="Forma libre: forma 421">
              <a:extLst>
                <a:ext uri="{FF2B5EF4-FFF2-40B4-BE49-F238E27FC236}">
                  <a16:creationId xmlns:a16="http://schemas.microsoft.com/office/drawing/2014/main" id="{9BC4DCBB-C999-4222-98A8-D662B3975930}"/>
                </a:ext>
              </a:extLst>
            </xdr:cNvPr>
            <xdr:cNvSpPr/>
          </xdr:nvSpPr>
          <xdr:spPr>
            <a:xfrm>
              <a:off x="4018965" y="1356614"/>
              <a:ext cx="77129" cy="61126"/>
            </a:xfrm>
            <a:custGeom>
              <a:avLst/>
              <a:gdLst>
                <a:gd name="connsiteX0" fmla="*/ 77067 w 77129"/>
                <a:gd name="connsiteY0" fmla="*/ -10 h 61126"/>
                <a:gd name="connsiteX1" fmla="*/ -63 w 77129"/>
                <a:gd name="connsiteY1" fmla="*/ 61117 h 61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7129" h="61126">
                  <a:moveTo>
                    <a:pt x="77067" y="-10"/>
                  </a:moveTo>
                  <a:lnTo>
                    <a:pt x="-63" y="61117"/>
                  </a:lnTo>
                </a:path>
              </a:pathLst>
            </a:custGeom>
            <a:solidFill>
              <a:srgbClr val="0000FF"/>
            </a:solidFill>
            <a:ln w="810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  <xdr:sp macro="" textlink="">
          <xdr:nvSpPr>
            <xdr:cNvPr id="423" name="Forma libre: forma 422">
              <a:extLst>
                <a:ext uri="{FF2B5EF4-FFF2-40B4-BE49-F238E27FC236}">
                  <a16:creationId xmlns:a16="http://schemas.microsoft.com/office/drawing/2014/main" id="{8D6E28CE-CAD2-4A36-9255-F797A49E0BFF}"/>
                </a:ext>
              </a:extLst>
            </xdr:cNvPr>
            <xdr:cNvSpPr/>
          </xdr:nvSpPr>
          <xdr:spPr>
            <a:xfrm>
              <a:off x="4018965" y="1051006"/>
              <a:ext cx="22210" cy="366734"/>
            </a:xfrm>
            <a:custGeom>
              <a:avLst/>
              <a:gdLst>
                <a:gd name="connsiteX0" fmla="*/ -64 w 22210"/>
                <a:gd name="connsiteY0" fmla="*/ -15 h 366734"/>
                <a:gd name="connsiteX1" fmla="*/ -64 w 22210"/>
                <a:gd name="connsiteY1" fmla="*/ 366720 h 366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2210" h="366734">
                  <a:moveTo>
                    <a:pt x="-64" y="-15"/>
                  </a:moveTo>
                  <a:lnTo>
                    <a:pt x="-64" y="366720"/>
                  </a:lnTo>
                </a:path>
              </a:pathLst>
            </a:custGeom>
            <a:solidFill>
              <a:srgbClr val="0000FF"/>
            </a:solidFill>
            <a:ln w="21430" cap="flat">
              <a:solidFill>
                <a:srgbClr val="0051DB">
                  <a:alpha val="97000"/>
                </a:srgbClr>
              </a:solidFill>
              <a:prstDash val="solid"/>
              <a:miter/>
            </a:ln>
          </xdr:spPr>
          <xdr:txBody>
            <a:bodyPr rtlCol="0" anchor="ctr"/>
            <a:lstStyle/>
            <a:p>
              <a:endParaRPr lang="es-ES"/>
            </a:p>
          </xdr:txBody>
        </xdr:sp>
      </xdr:grpSp>
    </xdr:grpSp>
    <xdr:clientData/>
  </xdr:twoCellAnchor>
  <xdr:twoCellAnchor>
    <xdr:from>
      <xdr:col>11</xdr:col>
      <xdr:colOff>538327</xdr:colOff>
      <xdr:row>21</xdr:row>
      <xdr:rowOff>93936</xdr:rowOff>
    </xdr:from>
    <xdr:to>
      <xdr:col>13</xdr:col>
      <xdr:colOff>456277</xdr:colOff>
      <xdr:row>21</xdr:row>
      <xdr:rowOff>93936</xdr:rowOff>
    </xdr:to>
    <xdr:cxnSp macro="">
      <xdr:nvCxnSpPr>
        <xdr:cNvPr id="424" name="Conector recto de flecha 423">
          <a:extLst>
            <a:ext uri="{FF2B5EF4-FFF2-40B4-BE49-F238E27FC236}">
              <a16:creationId xmlns:a16="http://schemas.microsoft.com/office/drawing/2014/main" id="{45CF415C-B167-4DB5-863F-D2BB22252E78}"/>
            </a:ext>
          </a:extLst>
        </xdr:cNvPr>
        <xdr:cNvCxnSpPr/>
      </xdr:nvCxnSpPr>
      <xdr:spPr>
        <a:xfrm flipH="1" flipV="1">
          <a:off x="2417051" y="6019143"/>
          <a:ext cx="1074088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138277</xdr:colOff>
      <xdr:row>21</xdr:row>
      <xdr:rowOff>93936</xdr:rowOff>
    </xdr:from>
    <xdr:to>
      <xdr:col>11</xdr:col>
      <xdr:colOff>56227</xdr:colOff>
      <xdr:row>21</xdr:row>
      <xdr:rowOff>93936</xdr:rowOff>
    </xdr:to>
    <xdr:cxnSp macro="">
      <xdr:nvCxnSpPr>
        <xdr:cNvPr id="425" name="Conector recto de flecha 424">
          <a:extLst>
            <a:ext uri="{FF2B5EF4-FFF2-40B4-BE49-F238E27FC236}">
              <a16:creationId xmlns:a16="http://schemas.microsoft.com/office/drawing/2014/main" id="{781C8A97-8ED7-474A-9BE1-10C3D6E3939E}"/>
            </a:ext>
          </a:extLst>
        </xdr:cNvPr>
        <xdr:cNvCxnSpPr/>
      </xdr:nvCxnSpPr>
      <xdr:spPr>
        <a:xfrm flipV="1">
          <a:off x="860863" y="6019143"/>
          <a:ext cx="1074088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20</xdr:row>
      <xdr:rowOff>95250</xdr:rowOff>
    </xdr:from>
    <xdr:to>
      <xdr:col>9</xdr:col>
      <xdr:colOff>123825</xdr:colOff>
      <xdr:row>22</xdr:row>
      <xdr:rowOff>2250</xdr:rowOff>
    </xdr:to>
    <xdr:cxnSp macro="">
      <xdr:nvCxnSpPr>
        <xdr:cNvPr id="426" name="Conector recto de flecha 425">
          <a:extLst>
            <a:ext uri="{FF2B5EF4-FFF2-40B4-BE49-F238E27FC236}">
              <a16:creationId xmlns:a16="http://schemas.microsoft.com/office/drawing/2014/main" id="{609F5BA8-9281-43AB-A303-1025515EDBA1}"/>
            </a:ext>
          </a:extLst>
        </xdr:cNvPr>
        <xdr:cNvCxnSpPr/>
      </xdr:nvCxnSpPr>
      <xdr:spPr>
        <a:xfrm flipH="1" flipV="1">
          <a:off x="846411" y="5823388"/>
          <a:ext cx="0" cy="301138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20</xdr:row>
      <xdr:rowOff>95250</xdr:rowOff>
    </xdr:from>
    <xdr:to>
      <xdr:col>13</xdr:col>
      <xdr:colOff>466725</xdr:colOff>
      <xdr:row>22</xdr:row>
      <xdr:rowOff>2250</xdr:rowOff>
    </xdr:to>
    <xdr:cxnSp macro="">
      <xdr:nvCxnSpPr>
        <xdr:cNvPr id="427" name="Conector recto de flecha 426">
          <a:extLst>
            <a:ext uri="{FF2B5EF4-FFF2-40B4-BE49-F238E27FC236}">
              <a16:creationId xmlns:a16="http://schemas.microsoft.com/office/drawing/2014/main" id="{B61132C7-BC53-41FC-B659-E90BAB12B84E}"/>
            </a:ext>
          </a:extLst>
        </xdr:cNvPr>
        <xdr:cNvCxnSpPr/>
      </xdr:nvCxnSpPr>
      <xdr:spPr>
        <a:xfrm flipH="1" flipV="1">
          <a:off x="3501587" y="5823388"/>
          <a:ext cx="0" cy="301138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125734</xdr:colOff>
      <xdr:row>5</xdr:row>
      <xdr:rowOff>96349</xdr:rowOff>
    </xdr:from>
    <xdr:to>
      <xdr:col>20</xdr:col>
      <xdr:colOff>466424</xdr:colOff>
      <xdr:row>5</xdr:row>
      <xdr:rowOff>96349</xdr:rowOff>
    </xdr:to>
    <xdr:cxnSp macro="">
      <xdr:nvCxnSpPr>
        <xdr:cNvPr id="428" name="Conector recto 427">
          <a:extLst>
            <a:ext uri="{FF2B5EF4-FFF2-40B4-BE49-F238E27FC236}">
              <a16:creationId xmlns:a16="http://schemas.microsoft.com/office/drawing/2014/main" id="{4C88B136-77E2-4D24-B2B2-AFD3E678AAD8}"/>
            </a:ext>
          </a:extLst>
        </xdr:cNvPr>
        <xdr:cNvCxnSpPr/>
      </xdr:nvCxnSpPr>
      <xdr:spPr>
        <a:xfrm flipV="1">
          <a:off x="851099" y="2931868"/>
          <a:ext cx="2655998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4</xdr:row>
      <xdr:rowOff>95250</xdr:rowOff>
    </xdr:from>
    <xdr:to>
      <xdr:col>16</xdr:col>
      <xdr:colOff>136769</xdr:colOff>
      <xdr:row>6</xdr:row>
      <xdr:rowOff>96752</xdr:rowOff>
    </xdr:to>
    <xdr:pic>
      <xdr:nvPicPr>
        <xdr:cNvPr id="429" name="Gráfico 428">
          <a:extLst>
            <a:ext uri="{FF2B5EF4-FFF2-40B4-BE49-F238E27FC236}">
              <a16:creationId xmlns:a16="http://schemas.microsoft.com/office/drawing/2014/main" id="{1EFF453A-533A-45ED-9D91-64510490F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772990" y="2740269"/>
          <a:ext cx="89144" cy="382502"/>
        </a:xfrm>
        <a:prstGeom prst="rect">
          <a:avLst/>
        </a:prstGeom>
      </xdr:spPr>
    </xdr:pic>
    <xdr:clientData/>
  </xdr:twoCellAnchor>
  <xdr:twoCellAnchor>
    <xdr:from>
      <xdr:col>17</xdr:col>
      <xdr:colOff>333375</xdr:colOff>
      <xdr:row>3</xdr:row>
      <xdr:rowOff>171450</xdr:rowOff>
    </xdr:from>
    <xdr:to>
      <xdr:col>17</xdr:col>
      <xdr:colOff>333375</xdr:colOff>
      <xdr:row>5</xdr:row>
      <xdr:rowOff>78450</xdr:rowOff>
    </xdr:to>
    <xdr:cxnSp macro="">
      <xdr:nvCxnSpPr>
        <xdr:cNvPr id="430" name="Conector recto de flecha 429">
          <a:extLst>
            <a:ext uri="{FF2B5EF4-FFF2-40B4-BE49-F238E27FC236}">
              <a16:creationId xmlns:a16="http://schemas.microsoft.com/office/drawing/2014/main" id="{A08C8DCB-6EA5-48FD-8E89-E5B0F311DB83}"/>
            </a:ext>
          </a:extLst>
        </xdr:cNvPr>
        <xdr:cNvCxnSpPr/>
      </xdr:nvCxnSpPr>
      <xdr:spPr>
        <a:xfrm flipH="1">
          <a:off x="1637567" y="2618642"/>
          <a:ext cx="0" cy="295327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514350</xdr:colOff>
      <xdr:row>4</xdr:row>
      <xdr:rowOff>76200</xdr:rowOff>
    </xdr:from>
    <xdr:to>
      <xdr:col>16</xdr:col>
      <xdr:colOff>526805</xdr:colOff>
      <xdr:row>6</xdr:row>
      <xdr:rowOff>92611</xdr:rowOff>
    </xdr:to>
    <xdr:sp macro="" textlink="">
      <xdr:nvSpPr>
        <xdr:cNvPr id="431" name="Arco 430">
          <a:extLst>
            <a:ext uri="{FF2B5EF4-FFF2-40B4-BE49-F238E27FC236}">
              <a16:creationId xmlns:a16="http://schemas.microsoft.com/office/drawing/2014/main" id="{463EDF98-8D9E-428A-A43B-5C34C9D19D24}"/>
            </a:ext>
          </a:extLst>
        </xdr:cNvPr>
        <xdr:cNvSpPr>
          <a:spLocks noChangeAspect="1"/>
        </xdr:cNvSpPr>
      </xdr:nvSpPr>
      <xdr:spPr>
        <a:xfrm rot="15575122">
          <a:off x="8868026" y="1271843"/>
          <a:ext cx="397411" cy="592061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123825</xdr:colOff>
      <xdr:row>6</xdr:row>
      <xdr:rowOff>114300</xdr:rowOff>
    </xdr:from>
    <xdr:to>
      <xdr:col>16</xdr:col>
      <xdr:colOff>123825</xdr:colOff>
      <xdr:row>8</xdr:row>
      <xdr:rowOff>21300</xdr:rowOff>
    </xdr:to>
    <xdr:cxnSp macro="">
      <xdr:nvCxnSpPr>
        <xdr:cNvPr id="432" name="Conector recto de flecha 431">
          <a:extLst>
            <a:ext uri="{FF2B5EF4-FFF2-40B4-BE49-F238E27FC236}">
              <a16:creationId xmlns:a16="http://schemas.microsoft.com/office/drawing/2014/main" id="{8553EFD5-D816-4858-AE04-AD097CE4766E}"/>
            </a:ext>
          </a:extLst>
        </xdr:cNvPr>
        <xdr:cNvCxnSpPr/>
      </xdr:nvCxnSpPr>
      <xdr:spPr>
        <a:xfrm flipH="1" flipV="1">
          <a:off x="849190" y="3140319"/>
          <a:ext cx="0" cy="302654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447675</xdr:colOff>
      <xdr:row>6</xdr:row>
      <xdr:rowOff>123825</xdr:rowOff>
    </xdr:from>
    <xdr:to>
      <xdr:col>20</xdr:col>
      <xdr:colOff>447675</xdr:colOff>
      <xdr:row>8</xdr:row>
      <xdr:rowOff>30825</xdr:rowOff>
    </xdr:to>
    <xdr:cxnSp macro="">
      <xdr:nvCxnSpPr>
        <xdr:cNvPr id="433" name="Conector recto de flecha 432">
          <a:extLst>
            <a:ext uri="{FF2B5EF4-FFF2-40B4-BE49-F238E27FC236}">
              <a16:creationId xmlns:a16="http://schemas.microsoft.com/office/drawing/2014/main" id="{4410C2C2-35BF-49C5-A986-6E07AFD40068}"/>
            </a:ext>
          </a:extLst>
        </xdr:cNvPr>
        <xdr:cNvCxnSpPr/>
      </xdr:nvCxnSpPr>
      <xdr:spPr>
        <a:xfrm flipH="1" flipV="1">
          <a:off x="3488348" y="3149844"/>
          <a:ext cx="0" cy="302654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6</xdr:row>
      <xdr:rowOff>95250</xdr:rowOff>
    </xdr:from>
    <xdr:to>
      <xdr:col>16</xdr:col>
      <xdr:colOff>366300</xdr:colOff>
      <xdr:row>6</xdr:row>
      <xdr:rowOff>95250</xdr:rowOff>
    </xdr:to>
    <xdr:cxnSp macro="">
      <xdr:nvCxnSpPr>
        <xdr:cNvPr id="434" name="Conector recto de flecha 433">
          <a:extLst>
            <a:ext uri="{FF2B5EF4-FFF2-40B4-BE49-F238E27FC236}">
              <a16:creationId xmlns:a16="http://schemas.microsoft.com/office/drawing/2014/main" id="{8950436D-48C8-49F1-81BB-44ECAD62A031}"/>
            </a:ext>
          </a:extLst>
        </xdr:cNvPr>
        <xdr:cNvCxnSpPr/>
      </xdr:nvCxnSpPr>
      <xdr:spPr>
        <a:xfrm flipV="1">
          <a:off x="839665" y="3121269"/>
          <a:ext cx="252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342900</xdr:colOff>
      <xdr:row>6</xdr:row>
      <xdr:rowOff>95250</xdr:rowOff>
    </xdr:from>
    <xdr:to>
      <xdr:col>18</xdr:col>
      <xdr:colOff>301875</xdr:colOff>
      <xdr:row>6</xdr:row>
      <xdr:rowOff>95250</xdr:rowOff>
    </xdr:to>
    <xdr:cxnSp macro="">
      <xdr:nvCxnSpPr>
        <xdr:cNvPr id="435" name="Conector recto de flecha 434">
          <a:extLst>
            <a:ext uri="{FF2B5EF4-FFF2-40B4-BE49-F238E27FC236}">
              <a16:creationId xmlns:a16="http://schemas.microsoft.com/office/drawing/2014/main" id="{D69A0EEB-E44B-4936-B47E-B9F7D53BE7C5}"/>
            </a:ext>
          </a:extLst>
        </xdr:cNvPr>
        <xdr:cNvCxnSpPr/>
      </xdr:nvCxnSpPr>
      <xdr:spPr>
        <a:xfrm flipV="1">
          <a:off x="1647092" y="3121269"/>
          <a:ext cx="537802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6</xdr:row>
      <xdr:rowOff>95250</xdr:rowOff>
    </xdr:from>
    <xdr:to>
      <xdr:col>17</xdr:col>
      <xdr:colOff>332400</xdr:colOff>
      <xdr:row>6</xdr:row>
      <xdr:rowOff>95250</xdr:rowOff>
    </xdr:to>
    <xdr:cxnSp macro="">
      <xdr:nvCxnSpPr>
        <xdr:cNvPr id="436" name="Conector recto de flecha 435">
          <a:extLst>
            <a:ext uri="{FF2B5EF4-FFF2-40B4-BE49-F238E27FC236}">
              <a16:creationId xmlns:a16="http://schemas.microsoft.com/office/drawing/2014/main" id="{4B4983F1-74E2-4F55-B0FE-6B938C8DA063}"/>
            </a:ext>
          </a:extLst>
        </xdr:cNvPr>
        <xdr:cNvCxnSpPr/>
      </xdr:nvCxnSpPr>
      <xdr:spPr>
        <a:xfrm flipH="1" flipV="1">
          <a:off x="1456592" y="3121269"/>
          <a:ext cx="180000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381000</xdr:colOff>
      <xdr:row>6</xdr:row>
      <xdr:rowOff>95250</xdr:rowOff>
    </xdr:from>
    <xdr:to>
      <xdr:col>20</xdr:col>
      <xdr:colOff>447975</xdr:colOff>
      <xdr:row>6</xdr:row>
      <xdr:rowOff>95250</xdr:rowOff>
    </xdr:to>
    <xdr:cxnSp macro="">
      <xdr:nvCxnSpPr>
        <xdr:cNvPr id="437" name="Conector recto de flecha 436">
          <a:extLst>
            <a:ext uri="{FF2B5EF4-FFF2-40B4-BE49-F238E27FC236}">
              <a16:creationId xmlns:a16="http://schemas.microsoft.com/office/drawing/2014/main" id="{89A417ED-FF79-40AD-A003-F0CEB858EDD6}"/>
            </a:ext>
          </a:extLst>
        </xdr:cNvPr>
        <xdr:cNvCxnSpPr/>
      </xdr:nvCxnSpPr>
      <xdr:spPr>
        <a:xfrm flipH="1" flipV="1">
          <a:off x="2842846" y="3121269"/>
          <a:ext cx="645802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532939</xdr:colOff>
      <xdr:row>4</xdr:row>
      <xdr:rowOff>96373</xdr:rowOff>
    </xdr:from>
    <xdr:to>
      <xdr:col>21</xdr:col>
      <xdr:colOff>41898</xdr:colOff>
      <xdr:row>6</xdr:row>
      <xdr:rowOff>97875</xdr:rowOff>
    </xdr:to>
    <xdr:pic>
      <xdr:nvPicPr>
        <xdr:cNvPr id="454" name="Gráfico 453">
          <a:extLst>
            <a:ext uri="{FF2B5EF4-FFF2-40B4-BE49-F238E27FC236}">
              <a16:creationId xmlns:a16="http://schemas.microsoft.com/office/drawing/2014/main" id="{86AD0142-BF36-4928-821C-AA443EEAB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687322" y="1389341"/>
          <a:ext cx="88565" cy="382502"/>
        </a:xfrm>
        <a:prstGeom prst="rect">
          <a:avLst/>
        </a:prstGeom>
      </xdr:spPr>
    </xdr:pic>
    <xdr:clientData/>
  </xdr:twoCellAnchor>
  <xdr:twoCellAnchor>
    <xdr:from>
      <xdr:col>20</xdr:col>
      <xdr:colOff>485572</xdr:colOff>
      <xdr:row>4</xdr:row>
      <xdr:rowOff>113490</xdr:rowOff>
    </xdr:from>
    <xdr:to>
      <xdr:col>20</xdr:col>
      <xdr:colOff>528057</xdr:colOff>
      <xdr:row>6</xdr:row>
      <xdr:rowOff>70047</xdr:rowOff>
    </xdr:to>
    <xdr:grpSp>
      <xdr:nvGrpSpPr>
        <xdr:cNvPr id="471" name="Grupo 470">
          <a:extLst>
            <a:ext uri="{FF2B5EF4-FFF2-40B4-BE49-F238E27FC236}">
              <a16:creationId xmlns:a16="http://schemas.microsoft.com/office/drawing/2014/main" id="{227511E5-BFCF-4CF2-8CD6-A28603979E81}"/>
            </a:ext>
          </a:extLst>
        </xdr:cNvPr>
        <xdr:cNvGrpSpPr/>
      </xdr:nvGrpSpPr>
      <xdr:grpSpPr>
        <a:xfrm>
          <a:off x="11667922" y="1018365"/>
          <a:ext cx="42485" cy="337557"/>
          <a:chOff x="11706022" y="1412700"/>
          <a:chExt cx="42485" cy="337557"/>
        </a:xfrm>
      </xdr:grpSpPr>
      <xdr:sp macro="" textlink="">
        <xdr:nvSpPr>
          <xdr:cNvPr id="460" name="Elipse 459">
            <a:extLst>
              <a:ext uri="{FF2B5EF4-FFF2-40B4-BE49-F238E27FC236}">
                <a16:creationId xmlns:a16="http://schemas.microsoft.com/office/drawing/2014/main" id="{913CEF82-1162-46C6-8C95-781ACCA097E4}"/>
              </a:ext>
            </a:extLst>
          </xdr:cNvPr>
          <xdr:cNvSpPr/>
        </xdr:nvSpPr>
        <xdr:spPr>
          <a:xfrm>
            <a:off x="11706022" y="1565911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470" name="Grupo 469">
            <a:extLst>
              <a:ext uri="{FF2B5EF4-FFF2-40B4-BE49-F238E27FC236}">
                <a16:creationId xmlns:a16="http://schemas.microsoft.com/office/drawing/2014/main" id="{1C2EDF15-93CA-4D25-9F76-1522EDD676C2}"/>
              </a:ext>
            </a:extLst>
          </xdr:cNvPr>
          <xdr:cNvGrpSpPr/>
        </xdr:nvGrpSpPr>
        <xdr:grpSpPr>
          <a:xfrm>
            <a:off x="11707643" y="1412700"/>
            <a:ext cx="40864" cy="337557"/>
            <a:chOff x="11707643" y="1412700"/>
            <a:chExt cx="40864" cy="337557"/>
          </a:xfrm>
        </xdr:grpSpPr>
        <xdr:sp macro="" textlink="">
          <xdr:nvSpPr>
            <xdr:cNvPr id="457" name="Elipse 456">
              <a:extLst>
                <a:ext uri="{FF2B5EF4-FFF2-40B4-BE49-F238E27FC236}">
                  <a16:creationId xmlns:a16="http://schemas.microsoft.com/office/drawing/2014/main" id="{8D2E8358-7A6A-4F02-9602-CD2BDD34B292}"/>
                </a:ext>
              </a:extLst>
            </xdr:cNvPr>
            <xdr:cNvSpPr/>
          </xdr:nvSpPr>
          <xdr:spPr>
            <a:xfrm>
              <a:off x="11710886" y="1412700"/>
              <a:ext cx="36000" cy="360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grpSp>
          <xdr:nvGrpSpPr>
            <xdr:cNvPr id="469" name="Grupo 468">
              <a:extLst>
                <a:ext uri="{FF2B5EF4-FFF2-40B4-BE49-F238E27FC236}">
                  <a16:creationId xmlns:a16="http://schemas.microsoft.com/office/drawing/2014/main" id="{21C1099F-D4FC-424B-923A-0FA1F3DFB5B5}"/>
                </a:ext>
              </a:extLst>
            </xdr:cNvPr>
            <xdr:cNvGrpSpPr/>
          </xdr:nvGrpSpPr>
          <xdr:grpSpPr>
            <a:xfrm>
              <a:off x="11707643" y="1640489"/>
              <a:ext cx="40864" cy="109768"/>
              <a:chOff x="11707643" y="1640489"/>
              <a:chExt cx="40864" cy="109768"/>
            </a:xfrm>
          </xdr:grpSpPr>
          <xdr:sp macro="" textlink="">
            <xdr:nvSpPr>
              <xdr:cNvPr id="459" name="Elipse 458">
                <a:extLst>
                  <a:ext uri="{FF2B5EF4-FFF2-40B4-BE49-F238E27FC236}">
                    <a16:creationId xmlns:a16="http://schemas.microsoft.com/office/drawing/2014/main" id="{A1B0DA21-12EB-4E49-B165-6A8AC99D372A}"/>
                  </a:ext>
                </a:extLst>
              </xdr:cNvPr>
              <xdr:cNvSpPr/>
            </xdr:nvSpPr>
            <xdr:spPr>
              <a:xfrm>
                <a:off x="11707643" y="1640489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461" name="Elipse 460">
                <a:extLst>
                  <a:ext uri="{FF2B5EF4-FFF2-40B4-BE49-F238E27FC236}">
                    <a16:creationId xmlns:a16="http://schemas.microsoft.com/office/drawing/2014/main" id="{5D3509E1-2086-46D9-B288-BE5ADEBCDF02}"/>
                  </a:ext>
                </a:extLst>
              </xdr:cNvPr>
              <xdr:cNvSpPr/>
            </xdr:nvSpPr>
            <xdr:spPr>
              <a:xfrm>
                <a:off x="11712507" y="1714257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</xdr:grpSp>
    </xdr:grpSp>
    <xdr:clientData/>
  </xdr:twoCellAnchor>
  <xdr:twoCellAnchor>
    <xdr:from>
      <xdr:col>20</xdr:col>
      <xdr:colOff>479835</xdr:colOff>
      <xdr:row>4</xdr:row>
      <xdr:rowOff>100239</xdr:rowOff>
    </xdr:from>
    <xdr:to>
      <xdr:col>20</xdr:col>
      <xdr:colOff>526436</xdr:colOff>
      <xdr:row>6</xdr:row>
      <xdr:rowOff>78258</xdr:rowOff>
    </xdr:to>
    <xdr:grpSp>
      <xdr:nvGrpSpPr>
        <xdr:cNvPr id="472" name="Grupo 471">
          <a:extLst>
            <a:ext uri="{FF2B5EF4-FFF2-40B4-BE49-F238E27FC236}">
              <a16:creationId xmlns:a16="http://schemas.microsoft.com/office/drawing/2014/main" id="{7C3299F1-E8B6-4DE2-9241-EA06286757CB}"/>
            </a:ext>
          </a:extLst>
        </xdr:cNvPr>
        <xdr:cNvGrpSpPr/>
      </xdr:nvGrpSpPr>
      <xdr:grpSpPr>
        <a:xfrm>
          <a:off x="11662185" y="1005114"/>
          <a:ext cx="46601" cy="359019"/>
          <a:chOff x="11700285" y="1399449"/>
          <a:chExt cx="46601" cy="359019"/>
        </a:xfrm>
      </xdr:grpSpPr>
      <xdr:cxnSp macro="">
        <xdr:nvCxnSpPr>
          <xdr:cNvPr id="456" name="Conector recto 455">
            <a:extLst>
              <a:ext uri="{FF2B5EF4-FFF2-40B4-BE49-F238E27FC236}">
                <a16:creationId xmlns:a16="http://schemas.microsoft.com/office/drawing/2014/main" id="{AE481E2D-12C5-4E70-8752-D93D750FCF90}"/>
              </a:ext>
            </a:extLst>
          </xdr:cNvPr>
          <xdr:cNvCxnSpPr/>
        </xdr:nvCxnSpPr>
        <xdr:spPr>
          <a:xfrm>
            <a:off x="11700285" y="1399449"/>
            <a:ext cx="0" cy="35901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2" name="Elipse 461">
            <a:extLst>
              <a:ext uri="{FF2B5EF4-FFF2-40B4-BE49-F238E27FC236}">
                <a16:creationId xmlns:a16="http://schemas.microsoft.com/office/drawing/2014/main" id="{D2BD8ACC-86DD-4E33-BE68-EF0057884E8E}"/>
              </a:ext>
            </a:extLst>
          </xdr:cNvPr>
          <xdr:cNvSpPr/>
        </xdr:nvSpPr>
        <xdr:spPr>
          <a:xfrm>
            <a:off x="11710886" y="1485657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>
    <xdr:from>
      <xdr:col>1</xdr:col>
      <xdr:colOff>519026</xdr:colOff>
      <xdr:row>4</xdr:row>
      <xdr:rowOff>78538</xdr:rowOff>
    </xdr:from>
    <xdr:to>
      <xdr:col>2</xdr:col>
      <xdr:colOff>531481</xdr:colOff>
      <xdr:row>6</xdr:row>
      <xdr:rowOff>94949</xdr:rowOff>
    </xdr:to>
    <xdr:sp macro="" textlink="">
      <xdr:nvSpPr>
        <xdr:cNvPr id="464" name="Arco 463">
          <a:extLst>
            <a:ext uri="{FF2B5EF4-FFF2-40B4-BE49-F238E27FC236}">
              <a16:creationId xmlns:a16="http://schemas.microsoft.com/office/drawing/2014/main" id="{8A3BDC06-DF7A-4BB4-B23C-E27074451BE6}"/>
            </a:ext>
          </a:extLst>
        </xdr:cNvPr>
        <xdr:cNvSpPr>
          <a:spLocks noChangeAspect="1"/>
        </xdr:cNvSpPr>
      </xdr:nvSpPr>
      <xdr:spPr>
        <a:xfrm rot="15575122">
          <a:off x="758213" y="2623894"/>
          <a:ext cx="397411" cy="592061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160100</xdr:colOff>
      <xdr:row>4</xdr:row>
      <xdr:rowOff>74579</xdr:rowOff>
    </xdr:from>
    <xdr:to>
      <xdr:col>21</xdr:col>
      <xdr:colOff>172555</xdr:colOff>
      <xdr:row>6</xdr:row>
      <xdr:rowOff>90990</xdr:rowOff>
    </xdr:to>
    <xdr:sp macro="" textlink="">
      <xdr:nvSpPr>
        <xdr:cNvPr id="465" name="Arco 464">
          <a:extLst>
            <a:ext uri="{FF2B5EF4-FFF2-40B4-BE49-F238E27FC236}">
              <a16:creationId xmlns:a16="http://schemas.microsoft.com/office/drawing/2014/main" id="{A836CD2C-5392-4549-B0F2-04FD00382A0D}"/>
            </a:ext>
          </a:extLst>
        </xdr:cNvPr>
        <xdr:cNvSpPr>
          <a:spLocks noChangeAspect="1"/>
        </xdr:cNvSpPr>
      </xdr:nvSpPr>
      <xdr:spPr>
        <a:xfrm rot="5017164">
          <a:off x="11411808" y="1270222"/>
          <a:ext cx="397411" cy="592061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138432</xdr:colOff>
      <xdr:row>11</xdr:row>
      <xdr:rowOff>21981</xdr:rowOff>
    </xdr:from>
    <xdr:to>
      <xdr:col>20</xdr:col>
      <xdr:colOff>479623</xdr:colOff>
      <xdr:row>12</xdr:row>
      <xdr:rowOff>98008</xdr:rowOff>
    </xdr:to>
    <xdr:pic>
      <xdr:nvPicPr>
        <xdr:cNvPr id="466" name="Gráfico 465">
          <a:extLst>
            <a:ext uri="{FF2B5EF4-FFF2-40B4-BE49-F238E27FC236}">
              <a16:creationId xmlns:a16="http://schemas.microsoft.com/office/drawing/2014/main" id="{F0424C23-AA13-4310-AFB1-0010B633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974389" y="2664662"/>
          <a:ext cx="2659617" cy="266527"/>
        </a:xfrm>
        <a:prstGeom prst="rect">
          <a:avLst/>
        </a:prstGeom>
      </xdr:spPr>
    </xdr:pic>
    <xdr:clientData/>
  </xdr:twoCellAnchor>
  <xdr:oneCellAnchor>
    <xdr:from>
      <xdr:col>16</xdr:col>
      <xdr:colOff>154729</xdr:colOff>
      <xdr:row>17</xdr:row>
      <xdr:rowOff>94343</xdr:rowOff>
    </xdr:from>
    <xdr:ext cx="2629168" cy="393044"/>
    <xdr:pic>
      <xdr:nvPicPr>
        <xdr:cNvPr id="468" name="Gráfico 467">
          <a:extLst>
            <a:ext uri="{FF2B5EF4-FFF2-40B4-BE49-F238E27FC236}">
              <a16:creationId xmlns:a16="http://schemas.microsoft.com/office/drawing/2014/main" id="{50338B12-A6AE-42DB-ADFC-A005402D98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flipH="1">
          <a:off x="9023005" y="3909356"/>
          <a:ext cx="2629168" cy="393044"/>
        </a:xfrm>
        <a:prstGeom prst="rect">
          <a:avLst/>
        </a:prstGeom>
      </xdr:spPr>
    </xdr:pic>
    <xdr:clientData/>
  </xdr:oneCellAnchor>
  <xdr:twoCellAnchor>
    <xdr:from>
      <xdr:col>19</xdr:col>
      <xdr:colOff>381000</xdr:colOff>
      <xdr:row>13</xdr:row>
      <xdr:rowOff>95250</xdr:rowOff>
    </xdr:from>
    <xdr:to>
      <xdr:col>20</xdr:col>
      <xdr:colOff>447975</xdr:colOff>
      <xdr:row>13</xdr:row>
      <xdr:rowOff>95250</xdr:rowOff>
    </xdr:to>
    <xdr:cxnSp macro="">
      <xdr:nvCxnSpPr>
        <xdr:cNvPr id="516" name="Conector recto de flecha 515">
          <a:extLst>
            <a:ext uri="{FF2B5EF4-FFF2-40B4-BE49-F238E27FC236}">
              <a16:creationId xmlns:a16="http://schemas.microsoft.com/office/drawing/2014/main" id="{79FEF157-4B54-4CE5-8465-128BC1532D27}"/>
            </a:ext>
          </a:extLst>
        </xdr:cNvPr>
        <xdr:cNvCxnSpPr/>
      </xdr:nvCxnSpPr>
      <xdr:spPr>
        <a:xfrm flipH="1" flipV="1">
          <a:off x="10966739" y="1766455"/>
          <a:ext cx="64713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532939</xdr:colOff>
      <xdr:row>11</xdr:row>
      <xdr:rowOff>96373</xdr:rowOff>
    </xdr:from>
    <xdr:to>
      <xdr:col>21</xdr:col>
      <xdr:colOff>41898</xdr:colOff>
      <xdr:row>13</xdr:row>
      <xdr:rowOff>97875</xdr:rowOff>
    </xdr:to>
    <xdr:pic>
      <xdr:nvPicPr>
        <xdr:cNvPr id="517" name="Gráfico 516">
          <a:extLst>
            <a:ext uri="{FF2B5EF4-FFF2-40B4-BE49-F238E27FC236}">
              <a16:creationId xmlns:a16="http://schemas.microsoft.com/office/drawing/2014/main" id="{CDF211F7-A8CC-44B5-81C6-2B6138710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698837" y="1386578"/>
          <a:ext cx="89118" cy="382502"/>
        </a:xfrm>
        <a:prstGeom prst="rect">
          <a:avLst/>
        </a:prstGeom>
      </xdr:spPr>
    </xdr:pic>
    <xdr:clientData/>
  </xdr:twoCellAnchor>
  <xdr:twoCellAnchor>
    <xdr:from>
      <xdr:col>20</xdr:col>
      <xdr:colOff>485572</xdr:colOff>
      <xdr:row>11</xdr:row>
      <xdr:rowOff>113490</xdr:rowOff>
    </xdr:from>
    <xdr:to>
      <xdr:col>20</xdr:col>
      <xdr:colOff>528057</xdr:colOff>
      <xdr:row>13</xdr:row>
      <xdr:rowOff>70047</xdr:rowOff>
    </xdr:to>
    <xdr:grpSp>
      <xdr:nvGrpSpPr>
        <xdr:cNvPr id="518" name="Grupo 517">
          <a:extLst>
            <a:ext uri="{FF2B5EF4-FFF2-40B4-BE49-F238E27FC236}">
              <a16:creationId xmlns:a16="http://schemas.microsoft.com/office/drawing/2014/main" id="{1BF45E52-9C78-40A0-9913-6EFED2061121}"/>
            </a:ext>
          </a:extLst>
        </xdr:cNvPr>
        <xdr:cNvGrpSpPr/>
      </xdr:nvGrpSpPr>
      <xdr:grpSpPr>
        <a:xfrm>
          <a:off x="11667922" y="2370915"/>
          <a:ext cx="42485" cy="347082"/>
          <a:chOff x="11706022" y="1412700"/>
          <a:chExt cx="42485" cy="337557"/>
        </a:xfrm>
      </xdr:grpSpPr>
      <xdr:sp macro="" textlink="">
        <xdr:nvSpPr>
          <xdr:cNvPr id="519" name="Elipse 518">
            <a:extLst>
              <a:ext uri="{FF2B5EF4-FFF2-40B4-BE49-F238E27FC236}">
                <a16:creationId xmlns:a16="http://schemas.microsoft.com/office/drawing/2014/main" id="{114D10FA-5CC0-4ABF-AFEA-EEB47EF44416}"/>
              </a:ext>
            </a:extLst>
          </xdr:cNvPr>
          <xdr:cNvSpPr/>
        </xdr:nvSpPr>
        <xdr:spPr>
          <a:xfrm>
            <a:off x="11706022" y="1565911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520" name="Grupo 519">
            <a:extLst>
              <a:ext uri="{FF2B5EF4-FFF2-40B4-BE49-F238E27FC236}">
                <a16:creationId xmlns:a16="http://schemas.microsoft.com/office/drawing/2014/main" id="{1B338F4A-0D27-4436-B91F-8C7A2C5518CD}"/>
              </a:ext>
            </a:extLst>
          </xdr:cNvPr>
          <xdr:cNvGrpSpPr/>
        </xdr:nvGrpSpPr>
        <xdr:grpSpPr>
          <a:xfrm>
            <a:off x="11707643" y="1412700"/>
            <a:ext cx="40864" cy="337557"/>
            <a:chOff x="11707643" y="1412700"/>
            <a:chExt cx="40864" cy="337557"/>
          </a:xfrm>
        </xdr:grpSpPr>
        <xdr:sp macro="" textlink="">
          <xdr:nvSpPr>
            <xdr:cNvPr id="521" name="Elipse 520">
              <a:extLst>
                <a:ext uri="{FF2B5EF4-FFF2-40B4-BE49-F238E27FC236}">
                  <a16:creationId xmlns:a16="http://schemas.microsoft.com/office/drawing/2014/main" id="{48C928C0-30A4-4093-ABB7-0B4666F995AF}"/>
                </a:ext>
              </a:extLst>
            </xdr:cNvPr>
            <xdr:cNvSpPr/>
          </xdr:nvSpPr>
          <xdr:spPr>
            <a:xfrm>
              <a:off x="11710886" y="1412700"/>
              <a:ext cx="36000" cy="360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grpSp>
          <xdr:nvGrpSpPr>
            <xdr:cNvPr id="522" name="Grupo 521">
              <a:extLst>
                <a:ext uri="{FF2B5EF4-FFF2-40B4-BE49-F238E27FC236}">
                  <a16:creationId xmlns:a16="http://schemas.microsoft.com/office/drawing/2014/main" id="{A1B0E0DB-1FA7-416B-A199-49D3DFB7F119}"/>
                </a:ext>
              </a:extLst>
            </xdr:cNvPr>
            <xdr:cNvGrpSpPr/>
          </xdr:nvGrpSpPr>
          <xdr:grpSpPr>
            <a:xfrm>
              <a:off x="11707643" y="1640489"/>
              <a:ext cx="40864" cy="109768"/>
              <a:chOff x="11707643" y="1640489"/>
              <a:chExt cx="40864" cy="109768"/>
            </a:xfrm>
          </xdr:grpSpPr>
          <xdr:sp macro="" textlink="">
            <xdr:nvSpPr>
              <xdr:cNvPr id="523" name="Elipse 522">
                <a:extLst>
                  <a:ext uri="{FF2B5EF4-FFF2-40B4-BE49-F238E27FC236}">
                    <a16:creationId xmlns:a16="http://schemas.microsoft.com/office/drawing/2014/main" id="{66D77A13-E010-43EC-8DF7-2C84D6BC8A61}"/>
                  </a:ext>
                </a:extLst>
              </xdr:cNvPr>
              <xdr:cNvSpPr/>
            </xdr:nvSpPr>
            <xdr:spPr>
              <a:xfrm>
                <a:off x="11707643" y="1640489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524" name="Elipse 523">
                <a:extLst>
                  <a:ext uri="{FF2B5EF4-FFF2-40B4-BE49-F238E27FC236}">
                    <a16:creationId xmlns:a16="http://schemas.microsoft.com/office/drawing/2014/main" id="{D087671E-5BF6-4045-A20D-1E37A7DC2561}"/>
                  </a:ext>
                </a:extLst>
              </xdr:cNvPr>
              <xdr:cNvSpPr/>
            </xdr:nvSpPr>
            <xdr:spPr>
              <a:xfrm>
                <a:off x="11712507" y="1714257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</xdr:grpSp>
    </xdr:grpSp>
    <xdr:clientData/>
  </xdr:twoCellAnchor>
  <xdr:twoCellAnchor>
    <xdr:from>
      <xdr:col>20</xdr:col>
      <xdr:colOff>479835</xdr:colOff>
      <xdr:row>11</xdr:row>
      <xdr:rowOff>100239</xdr:rowOff>
    </xdr:from>
    <xdr:to>
      <xdr:col>20</xdr:col>
      <xdr:colOff>526436</xdr:colOff>
      <xdr:row>13</xdr:row>
      <xdr:rowOff>78258</xdr:rowOff>
    </xdr:to>
    <xdr:grpSp>
      <xdr:nvGrpSpPr>
        <xdr:cNvPr id="525" name="Grupo 524">
          <a:extLst>
            <a:ext uri="{FF2B5EF4-FFF2-40B4-BE49-F238E27FC236}">
              <a16:creationId xmlns:a16="http://schemas.microsoft.com/office/drawing/2014/main" id="{1C2B89A1-B04D-4BD5-B433-56A8E5F04059}"/>
            </a:ext>
          </a:extLst>
        </xdr:cNvPr>
        <xdr:cNvGrpSpPr/>
      </xdr:nvGrpSpPr>
      <xdr:grpSpPr>
        <a:xfrm>
          <a:off x="11662185" y="2357664"/>
          <a:ext cx="46601" cy="368544"/>
          <a:chOff x="11700285" y="1399449"/>
          <a:chExt cx="46601" cy="359019"/>
        </a:xfrm>
      </xdr:grpSpPr>
      <xdr:cxnSp macro="">
        <xdr:nvCxnSpPr>
          <xdr:cNvPr id="526" name="Conector recto 525">
            <a:extLst>
              <a:ext uri="{FF2B5EF4-FFF2-40B4-BE49-F238E27FC236}">
                <a16:creationId xmlns:a16="http://schemas.microsoft.com/office/drawing/2014/main" id="{1DFC0827-5474-4A7E-AB52-A22E46C4E92B}"/>
              </a:ext>
            </a:extLst>
          </xdr:cNvPr>
          <xdr:cNvCxnSpPr/>
        </xdr:nvCxnSpPr>
        <xdr:spPr>
          <a:xfrm>
            <a:off x="11700285" y="1399449"/>
            <a:ext cx="0" cy="35901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7" name="Elipse 526">
            <a:extLst>
              <a:ext uri="{FF2B5EF4-FFF2-40B4-BE49-F238E27FC236}">
                <a16:creationId xmlns:a16="http://schemas.microsoft.com/office/drawing/2014/main" id="{BE3BAC41-31EA-4B30-A76C-D8BF161C001B}"/>
              </a:ext>
            </a:extLst>
          </xdr:cNvPr>
          <xdr:cNvSpPr/>
        </xdr:nvSpPr>
        <xdr:spPr>
          <a:xfrm>
            <a:off x="11710886" y="1485657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>
    <xdr:from>
      <xdr:col>20</xdr:col>
      <xdr:colOff>108147</xdr:colOff>
      <xdr:row>11</xdr:row>
      <xdr:rowOff>91897</xdr:rowOff>
    </xdr:from>
    <xdr:to>
      <xdr:col>21</xdr:col>
      <xdr:colOff>120602</xdr:colOff>
      <xdr:row>13</xdr:row>
      <xdr:rowOff>108308</xdr:rowOff>
    </xdr:to>
    <xdr:sp macro="" textlink="">
      <xdr:nvSpPr>
        <xdr:cNvPr id="528" name="Arco 527">
          <a:extLst>
            <a:ext uri="{FF2B5EF4-FFF2-40B4-BE49-F238E27FC236}">
              <a16:creationId xmlns:a16="http://schemas.microsoft.com/office/drawing/2014/main" id="{FFF88B28-E3A8-4ACC-ABDE-D38A47A57434}"/>
            </a:ext>
          </a:extLst>
        </xdr:cNvPr>
        <xdr:cNvSpPr>
          <a:spLocks noChangeAspect="1"/>
        </xdr:cNvSpPr>
      </xdr:nvSpPr>
      <xdr:spPr>
        <a:xfrm rot="5017164">
          <a:off x="11371646" y="2635319"/>
          <a:ext cx="397411" cy="592614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532939</xdr:colOff>
      <xdr:row>18</xdr:row>
      <xdr:rowOff>96373</xdr:rowOff>
    </xdr:from>
    <xdr:to>
      <xdr:col>21</xdr:col>
      <xdr:colOff>41898</xdr:colOff>
      <xdr:row>20</xdr:row>
      <xdr:rowOff>97875</xdr:rowOff>
    </xdr:to>
    <xdr:pic>
      <xdr:nvPicPr>
        <xdr:cNvPr id="530" name="Gráfico 529">
          <a:extLst>
            <a:ext uri="{FF2B5EF4-FFF2-40B4-BE49-F238E27FC236}">
              <a16:creationId xmlns:a16="http://schemas.microsoft.com/office/drawing/2014/main" id="{82FEA667-FFB5-4806-A7AF-91F40396D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698837" y="2737396"/>
          <a:ext cx="89118" cy="382502"/>
        </a:xfrm>
        <a:prstGeom prst="rect">
          <a:avLst/>
        </a:prstGeom>
      </xdr:spPr>
    </xdr:pic>
    <xdr:clientData/>
  </xdr:twoCellAnchor>
  <xdr:twoCellAnchor>
    <xdr:from>
      <xdr:col>20</xdr:col>
      <xdr:colOff>485572</xdr:colOff>
      <xdr:row>18</xdr:row>
      <xdr:rowOff>113490</xdr:rowOff>
    </xdr:from>
    <xdr:to>
      <xdr:col>20</xdr:col>
      <xdr:colOff>528057</xdr:colOff>
      <xdr:row>20</xdr:row>
      <xdr:rowOff>70047</xdr:rowOff>
    </xdr:to>
    <xdr:grpSp>
      <xdr:nvGrpSpPr>
        <xdr:cNvPr id="531" name="Grupo 530">
          <a:extLst>
            <a:ext uri="{FF2B5EF4-FFF2-40B4-BE49-F238E27FC236}">
              <a16:creationId xmlns:a16="http://schemas.microsoft.com/office/drawing/2014/main" id="{50DAD348-952B-4C2B-876C-8883A9627E8D}"/>
            </a:ext>
          </a:extLst>
        </xdr:cNvPr>
        <xdr:cNvGrpSpPr/>
      </xdr:nvGrpSpPr>
      <xdr:grpSpPr>
        <a:xfrm>
          <a:off x="11667922" y="3742515"/>
          <a:ext cx="42485" cy="347082"/>
          <a:chOff x="11706022" y="1412700"/>
          <a:chExt cx="42485" cy="337557"/>
        </a:xfrm>
      </xdr:grpSpPr>
      <xdr:sp macro="" textlink="">
        <xdr:nvSpPr>
          <xdr:cNvPr id="532" name="Elipse 531">
            <a:extLst>
              <a:ext uri="{FF2B5EF4-FFF2-40B4-BE49-F238E27FC236}">
                <a16:creationId xmlns:a16="http://schemas.microsoft.com/office/drawing/2014/main" id="{EB3D4C68-7A9E-4F47-9912-91B2495098A1}"/>
              </a:ext>
            </a:extLst>
          </xdr:cNvPr>
          <xdr:cNvSpPr/>
        </xdr:nvSpPr>
        <xdr:spPr>
          <a:xfrm>
            <a:off x="11706022" y="1565911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533" name="Grupo 532">
            <a:extLst>
              <a:ext uri="{FF2B5EF4-FFF2-40B4-BE49-F238E27FC236}">
                <a16:creationId xmlns:a16="http://schemas.microsoft.com/office/drawing/2014/main" id="{DF15154F-F670-46B9-8571-15E17F4E78A3}"/>
              </a:ext>
            </a:extLst>
          </xdr:cNvPr>
          <xdr:cNvGrpSpPr/>
        </xdr:nvGrpSpPr>
        <xdr:grpSpPr>
          <a:xfrm>
            <a:off x="11707643" y="1412700"/>
            <a:ext cx="40864" cy="337557"/>
            <a:chOff x="11707643" y="1412700"/>
            <a:chExt cx="40864" cy="337557"/>
          </a:xfrm>
        </xdr:grpSpPr>
        <xdr:sp macro="" textlink="">
          <xdr:nvSpPr>
            <xdr:cNvPr id="534" name="Elipse 533">
              <a:extLst>
                <a:ext uri="{FF2B5EF4-FFF2-40B4-BE49-F238E27FC236}">
                  <a16:creationId xmlns:a16="http://schemas.microsoft.com/office/drawing/2014/main" id="{05E2F565-39B8-4BD3-86BA-681461323D3B}"/>
                </a:ext>
              </a:extLst>
            </xdr:cNvPr>
            <xdr:cNvSpPr/>
          </xdr:nvSpPr>
          <xdr:spPr>
            <a:xfrm>
              <a:off x="11710886" y="1412700"/>
              <a:ext cx="36000" cy="360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grpSp>
          <xdr:nvGrpSpPr>
            <xdr:cNvPr id="535" name="Grupo 534">
              <a:extLst>
                <a:ext uri="{FF2B5EF4-FFF2-40B4-BE49-F238E27FC236}">
                  <a16:creationId xmlns:a16="http://schemas.microsoft.com/office/drawing/2014/main" id="{E035F029-984B-43B0-A892-5FF92F9194EF}"/>
                </a:ext>
              </a:extLst>
            </xdr:cNvPr>
            <xdr:cNvGrpSpPr/>
          </xdr:nvGrpSpPr>
          <xdr:grpSpPr>
            <a:xfrm>
              <a:off x="11707643" y="1640489"/>
              <a:ext cx="40864" cy="109768"/>
              <a:chOff x="11707643" y="1640489"/>
              <a:chExt cx="40864" cy="109768"/>
            </a:xfrm>
          </xdr:grpSpPr>
          <xdr:sp macro="" textlink="">
            <xdr:nvSpPr>
              <xdr:cNvPr id="536" name="Elipse 535">
                <a:extLst>
                  <a:ext uri="{FF2B5EF4-FFF2-40B4-BE49-F238E27FC236}">
                    <a16:creationId xmlns:a16="http://schemas.microsoft.com/office/drawing/2014/main" id="{F291DD91-0DC3-4C68-8A0B-ABFF01AB1518}"/>
                  </a:ext>
                </a:extLst>
              </xdr:cNvPr>
              <xdr:cNvSpPr/>
            </xdr:nvSpPr>
            <xdr:spPr>
              <a:xfrm>
                <a:off x="11707643" y="1640489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537" name="Elipse 536">
                <a:extLst>
                  <a:ext uri="{FF2B5EF4-FFF2-40B4-BE49-F238E27FC236}">
                    <a16:creationId xmlns:a16="http://schemas.microsoft.com/office/drawing/2014/main" id="{2C4CA7C8-7DA1-4984-A242-856D2FE95A98}"/>
                  </a:ext>
                </a:extLst>
              </xdr:cNvPr>
              <xdr:cNvSpPr/>
            </xdr:nvSpPr>
            <xdr:spPr>
              <a:xfrm>
                <a:off x="11712507" y="1714257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</xdr:grpSp>
    </xdr:grpSp>
    <xdr:clientData/>
  </xdr:twoCellAnchor>
  <xdr:twoCellAnchor>
    <xdr:from>
      <xdr:col>20</xdr:col>
      <xdr:colOff>479835</xdr:colOff>
      <xdr:row>18</xdr:row>
      <xdr:rowOff>100239</xdr:rowOff>
    </xdr:from>
    <xdr:to>
      <xdr:col>20</xdr:col>
      <xdr:colOff>526436</xdr:colOff>
      <xdr:row>20</xdr:row>
      <xdr:rowOff>78258</xdr:rowOff>
    </xdr:to>
    <xdr:grpSp>
      <xdr:nvGrpSpPr>
        <xdr:cNvPr id="538" name="Grupo 537">
          <a:extLst>
            <a:ext uri="{FF2B5EF4-FFF2-40B4-BE49-F238E27FC236}">
              <a16:creationId xmlns:a16="http://schemas.microsoft.com/office/drawing/2014/main" id="{3EB506A0-3446-4D07-99A9-3266661D9A7C}"/>
            </a:ext>
          </a:extLst>
        </xdr:cNvPr>
        <xdr:cNvGrpSpPr/>
      </xdr:nvGrpSpPr>
      <xdr:grpSpPr>
        <a:xfrm>
          <a:off x="11662185" y="3729264"/>
          <a:ext cx="46601" cy="368544"/>
          <a:chOff x="11700285" y="1399449"/>
          <a:chExt cx="46601" cy="359019"/>
        </a:xfrm>
      </xdr:grpSpPr>
      <xdr:cxnSp macro="">
        <xdr:nvCxnSpPr>
          <xdr:cNvPr id="539" name="Conector recto 538">
            <a:extLst>
              <a:ext uri="{FF2B5EF4-FFF2-40B4-BE49-F238E27FC236}">
                <a16:creationId xmlns:a16="http://schemas.microsoft.com/office/drawing/2014/main" id="{2DE4B8ED-A265-4388-86C1-BD05D3A0BC27}"/>
              </a:ext>
            </a:extLst>
          </xdr:cNvPr>
          <xdr:cNvCxnSpPr/>
        </xdr:nvCxnSpPr>
        <xdr:spPr>
          <a:xfrm>
            <a:off x="11700285" y="1399449"/>
            <a:ext cx="0" cy="35901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0" name="Elipse 539">
            <a:extLst>
              <a:ext uri="{FF2B5EF4-FFF2-40B4-BE49-F238E27FC236}">
                <a16:creationId xmlns:a16="http://schemas.microsoft.com/office/drawing/2014/main" id="{D0B40EA2-3E7E-46A6-92F4-9C2EBDA03C08}"/>
              </a:ext>
            </a:extLst>
          </xdr:cNvPr>
          <xdr:cNvSpPr/>
        </xdr:nvSpPr>
        <xdr:spPr>
          <a:xfrm>
            <a:off x="11710886" y="1485657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>
    <xdr:from>
      <xdr:col>20</xdr:col>
      <xdr:colOff>108147</xdr:colOff>
      <xdr:row>18</xdr:row>
      <xdr:rowOff>91897</xdr:rowOff>
    </xdr:from>
    <xdr:to>
      <xdr:col>21</xdr:col>
      <xdr:colOff>120602</xdr:colOff>
      <xdr:row>20</xdr:row>
      <xdr:rowOff>108308</xdr:rowOff>
    </xdr:to>
    <xdr:sp macro="" textlink="">
      <xdr:nvSpPr>
        <xdr:cNvPr id="541" name="Arco 540">
          <a:extLst>
            <a:ext uri="{FF2B5EF4-FFF2-40B4-BE49-F238E27FC236}">
              <a16:creationId xmlns:a16="http://schemas.microsoft.com/office/drawing/2014/main" id="{834812F1-868A-4116-8E29-3D3357A1DE9C}"/>
            </a:ext>
          </a:extLst>
        </xdr:cNvPr>
        <xdr:cNvSpPr>
          <a:spLocks noChangeAspect="1"/>
        </xdr:cNvSpPr>
      </xdr:nvSpPr>
      <xdr:spPr>
        <a:xfrm rot="5017164">
          <a:off x="11371646" y="2635319"/>
          <a:ext cx="397411" cy="592614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163722</xdr:colOff>
      <xdr:row>25</xdr:row>
      <xdr:rowOff>23090</xdr:rowOff>
    </xdr:from>
    <xdr:to>
      <xdr:col>18</xdr:col>
      <xdr:colOff>558935</xdr:colOff>
      <xdr:row>28</xdr:row>
      <xdr:rowOff>113898</xdr:rowOff>
    </xdr:to>
    <xdr:sp macro="" textlink="">
      <xdr:nvSpPr>
        <xdr:cNvPr id="544" name="Arco 543">
          <a:extLst>
            <a:ext uri="{FF2B5EF4-FFF2-40B4-BE49-F238E27FC236}">
              <a16:creationId xmlns:a16="http://schemas.microsoft.com/office/drawing/2014/main" id="{733CC2BE-8636-4892-9A0E-042C4A10644C}"/>
            </a:ext>
          </a:extLst>
        </xdr:cNvPr>
        <xdr:cNvSpPr>
          <a:spLocks noChangeAspect="1"/>
        </xdr:cNvSpPr>
      </xdr:nvSpPr>
      <xdr:spPr>
        <a:xfrm rot="19638095" flipH="1">
          <a:off x="10150318" y="5386398"/>
          <a:ext cx="395213" cy="676962"/>
        </a:xfrm>
        <a:prstGeom prst="arc">
          <a:avLst>
            <a:gd name="adj1" fmla="val 13044119"/>
            <a:gd name="adj2" fmla="val 20177484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280989</xdr:colOff>
      <xdr:row>26</xdr:row>
      <xdr:rowOff>63059</xdr:rowOff>
    </xdr:from>
    <xdr:to>
      <xdr:col>18</xdr:col>
      <xdr:colOff>280989</xdr:colOff>
      <xdr:row>27</xdr:row>
      <xdr:rowOff>16559</xdr:rowOff>
    </xdr:to>
    <xdr:cxnSp macro="">
      <xdr:nvCxnSpPr>
        <xdr:cNvPr id="545" name="Conector recto 544">
          <a:extLst>
            <a:ext uri="{FF2B5EF4-FFF2-40B4-BE49-F238E27FC236}">
              <a16:creationId xmlns:a16="http://schemas.microsoft.com/office/drawing/2014/main" id="{12DEDD71-89FC-4E46-8B8C-9AB9C9B690D2}"/>
            </a:ext>
          </a:extLst>
        </xdr:cNvPr>
        <xdr:cNvCxnSpPr/>
      </xdr:nvCxnSpPr>
      <xdr:spPr>
        <a:xfrm>
          <a:off x="10267585" y="5624194"/>
          <a:ext cx="0" cy="14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532939</xdr:colOff>
      <xdr:row>25</xdr:row>
      <xdr:rowOff>96373</xdr:rowOff>
    </xdr:from>
    <xdr:to>
      <xdr:col>21</xdr:col>
      <xdr:colOff>41898</xdr:colOff>
      <xdr:row>27</xdr:row>
      <xdr:rowOff>97875</xdr:rowOff>
    </xdr:to>
    <xdr:pic>
      <xdr:nvPicPr>
        <xdr:cNvPr id="558" name="Gráfico 557">
          <a:extLst>
            <a:ext uri="{FF2B5EF4-FFF2-40B4-BE49-F238E27FC236}">
              <a16:creationId xmlns:a16="http://schemas.microsoft.com/office/drawing/2014/main" id="{616D0ED3-3A8A-4D65-8385-C280CF75C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727321" y="4111912"/>
          <a:ext cx="90485" cy="392529"/>
        </a:xfrm>
        <a:prstGeom prst="rect">
          <a:avLst/>
        </a:prstGeom>
      </xdr:spPr>
    </xdr:pic>
    <xdr:clientData/>
  </xdr:twoCellAnchor>
  <xdr:twoCellAnchor>
    <xdr:from>
      <xdr:col>20</xdr:col>
      <xdr:colOff>485572</xdr:colOff>
      <xdr:row>25</xdr:row>
      <xdr:rowOff>113490</xdr:rowOff>
    </xdr:from>
    <xdr:to>
      <xdr:col>20</xdr:col>
      <xdr:colOff>528057</xdr:colOff>
      <xdr:row>27</xdr:row>
      <xdr:rowOff>70047</xdr:rowOff>
    </xdr:to>
    <xdr:grpSp>
      <xdr:nvGrpSpPr>
        <xdr:cNvPr id="559" name="Grupo 558">
          <a:extLst>
            <a:ext uri="{FF2B5EF4-FFF2-40B4-BE49-F238E27FC236}">
              <a16:creationId xmlns:a16="http://schemas.microsoft.com/office/drawing/2014/main" id="{0212110E-6808-4710-B8B1-14DFF87B1B3F}"/>
            </a:ext>
          </a:extLst>
        </xdr:cNvPr>
        <xdr:cNvGrpSpPr/>
      </xdr:nvGrpSpPr>
      <xdr:grpSpPr>
        <a:xfrm>
          <a:off x="11667922" y="5114115"/>
          <a:ext cx="42485" cy="347082"/>
          <a:chOff x="11706022" y="1412700"/>
          <a:chExt cx="42485" cy="337557"/>
        </a:xfrm>
      </xdr:grpSpPr>
      <xdr:sp macro="" textlink="">
        <xdr:nvSpPr>
          <xdr:cNvPr id="560" name="Elipse 559">
            <a:extLst>
              <a:ext uri="{FF2B5EF4-FFF2-40B4-BE49-F238E27FC236}">
                <a16:creationId xmlns:a16="http://schemas.microsoft.com/office/drawing/2014/main" id="{7472CA27-704F-4BB4-890A-2AE9D32FBE83}"/>
              </a:ext>
            </a:extLst>
          </xdr:cNvPr>
          <xdr:cNvSpPr/>
        </xdr:nvSpPr>
        <xdr:spPr>
          <a:xfrm>
            <a:off x="11706022" y="1565911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561" name="Grupo 560">
            <a:extLst>
              <a:ext uri="{FF2B5EF4-FFF2-40B4-BE49-F238E27FC236}">
                <a16:creationId xmlns:a16="http://schemas.microsoft.com/office/drawing/2014/main" id="{F02E9239-0106-4AFA-AE69-55ADE12AB43C}"/>
              </a:ext>
            </a:extLst>
          </xdr:cNvPr>
          <xdr:cNvGrpSpPr/>
        </xdr:nvGrpSpPr>
        <xdr:grpSpPr>
          <a:xfrm>
            <a:off x="11707643" y="1412700"/>
            <a:ext cx="40864" cy="337557"/>
            <a:chOff x="11707643" y="1412700"/>
            <a:chExt cx="40864" cy="337557"/>
          </a:xfrm>
        </xdr:grpSpPr>
        <xdr:sp macro="" textlink="">
          <xdr:nvSpPr>
            <xdr:cNvPr id="562" name="Elipse 561">
              <a:extLst>
                <a:ext uri="{FF2B5EF4-FFF2-40B4-BE49-F238E27FC236}">
                  <a16:creationId xmlns:a16="http://schemas.microsoft.com/office/drawing/2014/main" id="{1CAC0EDF-F264-49A7-A35C-D5D047A32537}"/>
                </a:ext>
              </a:extLst>
            </xdr:cNvPr>
            <xdr:cNvSpPr/>
          </xdr:nvSpPr>
          <xdr:spPr>
            <a:xfrm>
              <a:off x="11710886" y="1412700"/>
              <a:ext cx="36000" cy="360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grpSp>
          <xdr:nvGrpSpPr>
            <xdr:cNvPr id="563" name="Grupo 562">
              <a:extLst>
                <a:ext uri="{FF2B5EF4-FFF2-40B4-BE49-F238E27FC236}">
                  <a16:creationId xmlns:a16="http://schemas.microsoft.com/office/drawing/2014/main" id="{4DEB793C-0046-46B7-A164-C78D1BA39395}"/>
                </a:ext>
              </a:extLst>
            </xdr:cNvPr>
            <xdr:cNvGrpSpPr/>
          </xdr:nvGrpSpPr>
          <xdr:grpSpPr>
            <a:xfrm>
              <a:off x="11707643" y="1640489"/>
              <a:ext cx="40864" cy="109768"/>
              <a:chOff x="11707643" y="1640489"/>
              <a:chExt cx="40864" cy="109768"/>
            </a:xfrm>
          </xdr:grpSpPr>
          <xdr:sp macro="" textlink="">
            <xdr:nvSpPr>
              <xdr:cNvPr id="564" name="Elipse 563">
                <a:extLst>
                  <a:ext uri="{FF2B5EF4-FFF2-40B4-BE49-F238E27FC236}">
                    <a16:creationId xmlns:a16="http://schemas.microsoft.com/office/drawing/2014/main" id="{EDFABEB1-1014-4B76-BB95-E5247788A00A}"/>
                  </a:ext>
                </a:extLst>
              </xdr:cNvPr>
              <xdr:cNvSpPr/>
            </xdr:nvSpPr>
            <xdr:spPr>
              <a:xfrm>
                <a:off x="11707643" y="1640489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565" name="Elipse 564">
                <a:extLst>
                  <a:ext uri="{FF2B5EF4-FFF2-40B4-BE49-F238E27FC236}">
                    <a16:creationId xmlns:a16="http://schemas.microsoft.com/office/drawing/2014/main" id="{6252173B-4DC7-42EB-98BB-235E1FB827A1}"/>
                  </a:ext>
                </a:extLst>
              </xdr:cNvPr>
              <xdr:cNvSpPr/>
            </xdr:nvSpPr>
            <xdr:spPr>
              <a:xfrm>
                <a:off x="11712507" y="1714257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</xdr:grpSp>
    </xdr:grpSp>
    <xdr:clientData/>
  </xdr:twoCellAnchor>
  <xdr:twoCellAnchor>
    <xdr:from>
      <xdr:col>20</xdr:col>
      <xdr:colOff>479835</xdr:colOff>
      <xdr:row>25</xdr:row>
      <xdr:rowOff>100239</xdr:rowOff>
    </xdr:from>
    <xdr:to>
      <xdr:col>20</xdr:col>
      <xdr:colOff>526436</xdr:colOff>
      <xdr:row>27</xdr:row>
      <xdr:rowOff>78258</xdr:rowOff>
    </xdr:to>
    <xdr:grpSp>
      <xdr:nvGrpSpPr>
        <xdr:cNvPr id="566" name="Grupo 565">
          <a:extLst>
            <a:ext uri="{FF2B5EF4-FFF2-40B4-BE49-F238E27FC236}">
              <a16:creationId xmlns:a16="http://schemas.microsoft.com/office/drawing/2014/main" id="{117465F4-B592-463B-9F13-394A25B5CD55}"/>
            </a:ext>
          </a:extLst>
        </xdr:cNvPr>
        <xdr:cNvGrpSpPr/>
      </xdr:nvGrpSpPr>
      <xdr:grpSpPr>
        <a:xfrm>
          <a:off x="11662185" y="5100864"/>
          <a:ext cx="46601" cy="368544"/>
          <a:chOff x="11700285" y="1399449"/>
          <a:chExt cx="46601" cy="359019"/>
        </a:xfrm>
      </xdr:grpSpPr>
      <xdr:cxnSp macro="">
        <xdr:nvCxnSpPr>
          <xdr:cNvPr id="567" name="Conector recto 566">
            <a:extLst>
              <a:ext uri="{FF2B5EF4-FFF2-40B4-BE49-F238E27FC236}">
                <a16:creationId xmlns:a16="http://schemas.microsoft.com/office/drawing/2014/main" id="{7F0A86E1-0778-4B67-A56B-C3176386FB09}"/>
              </a:ext>
            </a:extLst>
          </xdr:cNvPr>
          <xdr:cNvCxnSpPr/>
        </xdr:nvCxnSpPr>
        <xdr:spPr>
          <a:xfrm>
            <a:off x="11700285" y="1399449"/>
            <a:ext cx="0" cy="35901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8" name="Elipse 567">
            <a:extLst>
              <a:ext uri="{FF2B5EF4-FFF2-40B4-BE49-F238E27FC236}">
                <a16:creationId xmlns:a16="http://schemas.microsoft.com/office/drawing/2014/main" id="{427382CF-7946-4E5E-8675-0C5A6FCA1724}"/>
              </a:ext>
            </a:extLst>
          </xdr:cNvPr>
          <xdr:cNvSpPr/>
        </xdr:nvSpPr>
        <xdr:spPr>
          <a:xfrm>
            <a:off x="11710886" y="1485657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>
    <xdr:from>
      <xdr:col>20</xdr:col>
      <xdr:colOff>108147</xdr:colOff>
      <xdr:row>25</xdr:row>
      <xdr:rowOff>91897</xdr:rowOff>
    </xdr:from>
    <xdr:to>
      <xdr:col>21</xdr:col>
      <xdr:colOff>120602</xdr:colOff>
      <xdr:row>27</xdr:row>
      <xdr:rowOff>108308</xdr:rowOff>
    </xdr:to>
    <xdr:sp macro="" textlink="">
      <xdr:nvSpPr>
        <xdr:cNvPr id="569" name="Arco 568">
          <a:extLst>
            <a:ext uri="{FF2B5EF4-FFF2-40B4-BE49-F238E27FC236}">
              <a16:creationId xmlns:a16="http://schemas.microsoft.com/office/drawing/2014/main" id="{9DFE41AA-944C-414A-99D9-97D39D2B56F6}"/>
            </a:ext>
          </a:extLst>
        </xdr:cNvPr>
        <xdr:cNvSpPr>
          <a:spLocks noChangeAspect="1"/>
        </xdr:cNvSpPr>
      </xdr:nvSpPr>
      <xdr:spPr>
        <a:xfrm rot="5017164">
          <a:off x="11395801" y="4014164"/>
          <a:ext cx="407438" cy="593981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144576</xdr:colOff>
      <xdr:row>26</xdr:row>
      <xdr:rowOff>138894</xdr:rowOff>
    </xdr:from>
    <xdr:to>
      <xdr:col>13</xdr:col>
      <xdr:colOff>485662</xdr:colOff>
      <xdr:row>26</xdr:row>
      <xdr:rowOff>138894</xdr:rowOff>
    </xdr:to>
    <xdr:cxnSp macro="">
      <xdr:nvCxnSpPr>
        <xdr:cNvPr id="576" name="Conector recto 575">
          <a:extLst>
            <a:ext uri="{FF2B5EF4-FFF2-40B4-BE49-F238E27FC236}">
              <a16:creationId xmlns:a16="http://schemas.microsoft.com/office/drawing/2014/main" id="{2ACF9011-2C5C-4882-B180-41CC42C7C10B}"/>
            </a:ext>
          </a:extLst>
        </xdr:cNvPr>
        <xdr:cNvCxnSpPr/>
      </xdr:nvCxnSpPr>
      <xdr:spPr>
        <a:xfrm flipV="1">
          <a:off x="8973518" y="5707356"/>
          <a:ext cx="265639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25</xdr:row>
      <xdr:rowOff>142875</xdr:rowOff>
    </xdr:from>
    <xdr:to>
      <xdr:col>9</xdr:col>
      <xdr:colOff>155581</xdr:colOff>
      <xdr:row>27</xdr:row>
      <xdr:rowOff>144226</xdr:rowOff>
    </xdr:to>
    <xdr:pic>
      <xdr:nvPicPr>
        <xdr:cNvPr id="577" name="Gráfico 576">
          <a:extLst>
            <a:ext uri="{FF2B5EF4-FFF2-40B4-BE49-F238E27FC236}">
              <a16:creationId xmlns:a16="http://schemas.microsoft.com/office/drawing/2014/main" id="{9B4767C0-BB7E-485A-98B2-4E9A72301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8895617" y="5513510"/>
          <a:ext cx="88906" cy="389678"/>
        </a:xfrm>
        <a:prstGeom prst="rect">
          <a:avLst/>
        </a:prstGeom>
      </xdr:spPr>
    </xdr:pic>
    <xdr:clientData/>
  </xdr:twoCellAnchor>
  <xdr:twoCellAnchor>
    <xdr:from>
      <xdr:col>8</xdr:col>
      <xdr:colOff>533399</xdr:colOff>
      <xdr:row>25</xdr:row>
      <xdr:rowOff>133350</xdr:rowOff>
    </xdr:from>
    <xdr:to>
      <xdr:col>9</xdr:col>
      <xdr:colOff>545854</xdr:colOff>
      <xdr:row>27</xdr:row>
      <xdr:rowOff>149761</xdr:rowOff>
    </xdr:to>
    <xdr:sp macro="" textlink="">
      <xdr:nvSpPr>
        <xdr:cNvPr id="578" name="Arco 577">
          <a:extLst>
            <a:ext uri="{FF2B5EF4-FFF2-40B4-BE49-F238E27FC236}">
              <a16:creationId xmlns:a16="http://schemas.microsoft.com/office/drawing/2014/main" id="{943E42F6-8A62-4218-A7E8-F751D72B56E7}"/>
            </a:ext>
          </a:extLst>
        </xdr:cNvPr>
        <xdr:cNvSpPr>
          <a:spLocks noChangeAspect="1"/>
        </xdr:cNvSpPr>
      </xdr:nvSpPr>
      <xdr:spPr>
        <a:xfrm rot="15575122">
          <a:off x="8876786" y="5410713"/>
          <a:ext cx="404738" cy="591282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142875</xdr:colOff>
      <xdr:row>27</xdr:row>
      <xdr:rowOff>133350</xdr:rowOff>
    </xdr:from>
    <xdr:to>
      <xdr:col>9</xdr:col>
      <xdr:colOff>142875</xdr:colOff>
      <xdr:row>29</xdr:row>
      <xdr:rowOff>40350</xdr:rowOff>
    </xdr:to>
    <xdr:cxnSp macro="">
      <xdr:nvCxnSpPr>
        <xdr:cNvPr id="579" name="Conector recto de flecha 578">
          <a:extLst>
            <a:ext uri="{FF2B5EF4-FFF2-40B4-BE49-F238E27FC236}">
              <a16:creationId xmlns:a16="http://schemas.microsoft.com/office/drawing/2014/main" id="{6BFA319D-5954-4A18-BEC0-1145BC9CD0EF}"/>
            </a:ext>
          </a:extLst>
        </xdr:cNvPr>
        <xdr:cNvCxnSpPr/>
      </xdr:nvCxnSpPr>
      <xdr:spPr>
        <a:xfrm flipH="1" flipV="1">
          <a:off x="8971817" y="5892312"/>
          <a:ext cx="0" cy="302653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27</xdr:row>
      <xdr:rowOff>123825</xdr:rowOff>
    </xdr:from>
    <xdr:to>
      <xdr:col>13</xdr:col>
      <xdr:colOff>476250</xdr:colOff>
      <xdr:row>29</xdr:row>
      <xdr:rowOff>30825</xdr:rowOff>
    </xdr:to>
    <xdr:cxnSp macro="">
      <xdr:nvCxnSpPr>
        <xdr:cNvPr id="580" name="Conector recto de flecha 579">
          <a:extLst>
            <a:ext uri="{FF2B5EF4-FFF2-40B4-BE49-F238E27FC236}">
              <a16:creationId xmlns:a16="http://schemas.microsoft.com/office/drawing/2014/main" id="{FFB961C1-91D5-4359-AC9B-83A65D5E4636}"/>
            </a:ext>
          </a:extLst>
        </xdr:cNvPr>
        <xdr:cNvCxnSpPr/>
      </xdr:nvCxnSpPr>
      <xdr:spPr>
        <a:xfrm flipH="1" flipV="1">
          <a:off x="11620500" y="5882787"/>
          <a:ext cx="0" cy="302653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561975</xdr:colOff>
      <xdr:row>27</xdr:row>
      <xdr:rowOff>66675</xdr:rowOff>
    </xdr:from>
    <xdr:to>
      <xdr:col>13</xdr:col>
      <xdr:colOff>479925</xdr:colOff>
      <xdr:row>27</xdr:row>
      <xdr:rowOff>66675</xdr:rowOff>
    </xdr:to>
    <xdr:cxnSp macro="">
      <xdr:nvCxnSpPr>
        <xdr:cNvPr id="581" name="Conector recto de flecha 580">
          <a:extLst>
            <a:ext uri="{FF2B5EF4-FFF2-40B4-BE49-F238E27FC236}">
              <a16:creationId xmlns:a16="http://schemas.microsoft.com/office/drawing/2014/main" id="{B579420C-8BDB-4347-9C6F-085B724750E8}"/>
            </a:ext>
          </a:extLst>
        </xdr:cNvPr>
        <xdr:cNvCxnSpPr/>
      </xdr:nvCxnSpPr>
      <xdr:spPr>
        <a:xfrm flipH="1" flipV="1">
          <a:off x="10548571" y="5825637"/>
          <a:ext cx="107560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27</xdr:row>
      <xdr:rowOff>66675</xdr:rowOff>
    </xdr:from>
    <xdr:to>
      <xdr:col>11</xdr:col>
      <xdr:colOff>60825</xdr:colOff>
      <xdr:row>27</xdr:row>
      <xdr:rowOff>66675</xdr:rowOff>
    </xdr:to>
    <xdr:cxnSp macro="">
      <xdr:nvCxnSpPr>
        <xdr:cNvPr id="582" name="Conector recto de flecha 581">
          <a:extLst>
            <a:ext uri="{FF2B5EF4-FFF2-40B4-BE49-F238E27FC236}">
              <a16:creationId xmlns:a16="http://schemas.microsoft.com/office/drawing/2014/main" id="{F53660E8-6444-4842-A5C1-15C26A8C3165}"/>
            </a:ext>
          </a:extLst>
        </xdr:cNvPr>
        <xdr:cNvCxnSpPr/>
      </xdr:nvCxnSpPr>
      <xdr:spPr>
        <a:xfrm flipV="1">
          <a:off x="8971817" y="5825637"/>
          <a:ext cx="1075604" cy="0"/>
        </a:xfrm>
        <a:prstGeom prst="straightConnector1">
          <a:avLst/>
        </a:prstGeom>
        <a:ln w="9525">
          <a:solidFill>
            <a:srgbClr val="00B050"/>
          </a:solidFill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532939</xdr:colOff>
      <xdr:row>25</xdr:row>
      <xdr:rowOff>96373</xdr:rowOff>
    </xdr:from>
    <xdr:to>
      <xdr:col>14</xdr:col>
      <xdr:colOff>41898</xdr:colOff>
      <xdr:row>27</xdr:row>
      <xdr:rowOff>97875</xdr:rowOff>
    </xdr:to>
    <xdr:pic>
      <xdr:nvPicPr>
        <xdr:cNvPr id="585" name="Gráfico 584">
          <a:extLst>
            <a:ext uri="{FF2B5EF4-FFF2-40B4-BE49-F238E27FC236}">
              <a16:creationId xmlns:a16="http://schemas.microsoft.com/office/drawing/2014/main" id="{D4DE323A-2988-4D01-BC00-B2ADB6B81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677189" y="5467008"/>
          <a:ext cx="87786" cy="389829"/>
        </a:xfrm>
        <a:prstGeom prst="rect">
          <a:avLst/>
        </a:prstGeom>
      </xdr:spPr>
    </xdr:pic>
    <xdr:clientData/>
  </xdr:twoCellAnchor>
  <xdr:twoCellAnchor>
    <xdr:from>
      <xdr:col>13</xdr:col>
      <xdr:colOff>485572</xdr:colOff>
      <xdr:row>25</xdr:row>
      <xdr:rowOff>113490</xdr:rowOff>
    </xdr:from>
    <xdr:to>
      <xdr:col>13</xdr:col>
      <xdr:colOff>528057</xdr:colOff>
      <xdr:row>27</xdr:row>
      <xdr:rowOff>70047</xdr:rowOff>
    </xdr:to>
    <xdr:grpSp>
      <xdr:nvGrpSpPr>
        <xdr:cNvPr id="586" name="Grupo 585">
          <a:extLst>
            <a:ext uri="{FF2B5EF4-FFF2-40B4-BE49-F238E27FC236}">
              <a16:creationId xmlns:a16="http://schemas.microsoft.com/office/drawing/2014/main" id="{0C1D2A05-886F-44E2-B756-546AC10CBAC5}"/>
            </a:ext>
          </a:extLst>
        </xdr:cNvPr>
        <xdr:cNvGrpSpPr/>
      </xdr:nvGrpSpPr>
      <xdr:grpSpPr>
        <a:xfrm>
          <a:off x="7600747" y="5114115"/>
          <a:ext cx="42485" cy="347082"/>
          <a:chOff x="11706022" y="1412700"/>
          <a:chExt cx="42485" cy="337557"/>
        </a:xfrm>
      </xdr:grpSpPr>
      <xdr:sp macro="" textlink="">
        <xdr:nvSpPr>
          <xdr:cNvPr id="587" name="Elipse 586">
            <a:extLst>
              <a:ext uri="{FF2B5EF4-FFF2-40B4-BE49-F238E27FC236}">
                <a16:creationId xmlns:a16="http://schemas.microsoft.com/office/drawing/2014/main" id="{65C6B90C-EFC1-4EF2-B5CB-261AA566FF6F}"/>
              </a:ext>
            </a:extLst>
          </xdr:cNvPr>
          <xdr:cNvSpPr/>
        </xdr:nvSpPr>
        <xdr:spPr>
          <a:xfrm>
            <a:off x="11706022" y="1565911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588" name="Grupo 587">
            <a:extLst>
              <a:ext uri="{FF2B5EF4-FFF2-40B4-BE49-F238E27FC236}">
                <a16:creationId xmlns:a16="http://schemas.microsoft.com/office/drawing/2014/main" id="{33C7211F-8E5D-4AC8-8461-A422C2722B75}"/>
              </a:ext>
            </a:extLst>
          </xdr:cNvPr>
          <xdr:cNvGrpSpPr/>
        </xdr:nvGrpSpPr>
        <xdr:grpSpPr>
          <a:xfrm>
            <a:off x="11707643" y="1412700"/>
            <a:ext cx="40864" cy="337557"/>
            <a:chOff x="11707643" y="1412700"/>
            <a:chExt cx="40864" cy="337557"/>
          </a:xfrm>
        </xdr:grpSpPr>
        <xdr:sp macro="" textlink="">
          <xdr:nvSpPr>
            <xdr:cNvPr id="589" name="Elipse 588">
              <a:extLst>
                <a:ext uri="{FF2B5EF4-FFF2-40B4-BE49-F238E27FC236}">
                  <a16:creationId xmlns:a16="http://schemas.microsoft.com/office/drawing/2014/main" id="{F7F4D758-35D6-4AD1-A46F-1FD7658EEC70}"/>
                </a:ext>
              </a:extLst>
            </xdr:cNvPr>
            <xdr:cNvSpPr/>
          </xdr:nvSpPr>
          <xdr:spPr>
            <a:xfrm>
              <a:off x="11710886" y="1412700"/>
              <a:ext cx="36000" cy="360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grpSp>
          <xdr:nvGrpSpPr>
            <xdr:cNvPr id="590" name="Grupo 589">
              <a:extLst>
                <a:ext uri="{FF2B5EF4-FFF2-40B4-BE49-F238E27FC236}">
                  <a16:creationId xmlns:a16="http://schemas.microsoft.com/office/drawing/2014/main" id="{D7158B80-A55D-4119-841E-ADB407E9F532}"/>
                </a:ext>
              </a:extLst>
            </xdr:cNvPr>
            <xdr:cNvGrpSpPr/>
          </xdr:nvGrpSpPr>
          <xdr:grpSpPr>
            <a:xfrm>
              <a:off x="11707643" y="1640489"/>
              <a:ext cx="40864" cy="109768"/>
              <a:chOff x="11707643" y="1640489"/>
              <a:chExt cx="40864" cy="109768"/>
            </a:xfrm>
          </xdr:grpSpPr>
          <xdr:sp macro="" textlink="">
            <xdr:nvSpPr>
              <xdr:cNvPr id="591" name="Elipse 590">
                <a:extLst>
                  <a:ext uri="{FF2B5EF4-FFF2-40B4-BE49-F238E27FC236}">
                    <a16:creationId xmlns:a16="http://schemas.microsoft.com/office/drawing/2014/main" id="{7A592F7F-2C6A-45AC-B07C-34E712E1A91C}"/>
                  </a:ext>
                </a:extLst>
              </xdr:cNvPr>
              <xdr:cNvSpPr/>
            </xdr:nvSpPr>
            <xdr:spPr>
              <a:xfrm>
                <a:off x="11707643" y="1640489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592" name="Elipse 591">
                <a:extLst>
                  <a:ext uri="{FF2B5EF4-FFF2-40B4-BE49-F238E27FC236}">
                    <a16:creationId xmlns:a16="http://schemas.microsoft.com/office/drawing/2014/main" id="{2814A397-6B42-499C-B996-0B068CEC17BB}"/>
                  </a:ext>
                </a:extLst>
              </xdr:cNvPr>
              <xdr:cNvSpPr/>
            </xdr:nvSpPr>
            <xdr:spPr>
              <a:xfrm>
                <a:off x="11712507" y="1714257"/>
                <a:ext cx="36000" cy="36000"/>
              </a:xfrm>
              <a:prstGeom prst="ellipse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</xdr:grpSp>
    </xdr:grpSp>
    <xdr:clientData/>
  </xdr:twoCellAnchor>
  <xdr:twoCellAnchor>
    <xdr:from>
      <xdr:col>13</xdr:col>
      <xdr:colOff>479835</xdr:colOff>
      <xdr:row>25</xdr:row>
      <xdr:rowOff>100239</xdr:rowOff>
    </xdr:from>
    <xdr:to>
      <xdr:col>13</xdr:col>
      <xdr:colOff>526436</xdr:colOff>
      <xdr:row>27</xdr:row>
      <xdr:rowOff>78258</xdr:rowOff>
    </xdr:to>
    <xdr:grpSp>
      <xdr:nvGrpSpPr>
        <xdr:cNvPr id="593" name="Grupo 592">
          <a:extLst>
            <a:ext uri="{FF2B5EF4-FFF2-40B4-BE49-F238E27FC236}">
              <a16:creationId xmlns:a16="http://schemas.microsoft.com/office/drawing/2014/main" id="{F3323090-130E-4C9A-9DB7-E9ED92C2413E}"/>
            </a:ext>
          </a:extLst>
        </xdr:cNvPr>
        <xdr:cNvGrpSpPr/>
      </xdr:nvGrpSpPr>
      <xdr:grpSpPr>
        <a:xfrm>
          <a:off x="7595010" y="5100864"/>
          <a:ext cx="46601" cy="368544"/>
          <a:chOff x="11700285" y="1399449"/>
          <a:chExt cx="46601" cy="359019"/>
        </a:xfrm>
      </xdr:grpSpPr>
      <xdr:cxnSp macro="">
        <xdr:nvCxnSpPr>
          <xdr:cNvPr id="594" name="Conector recto 593">
            <a:extLst>
              <a:ext uri="{FF2B5EF4-FFF2-40B4-BE49-F238E27FC236}">
                <a16:creationId xmlns:a16="http://schemas.microsoft.com/office/drawing/2014/main" id="{AF1F5AFD-05B1-49B6-86EA-384BF9671874}"/>
              </a:ext>
            </a:extLst>
          </xdr:cNvPr>
          <xdr:cNvCxnSpPr/>
        </xdr:nvCxnSpPr>
        <xdr:spPr>
          <a:xfrm>
            <a:off x="11700285" y="1399449"/>
            <a:ext cx="0" cy="35901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5" name="Elipse 594">
            <a:extLst>
              <a:ext uri="{FF2B5EF4-FFF2-40B4-BE49-F238E27FC236}">
                <a16:creationId xmlns:a16="http://schemas.microsoft.com/office/drawing/2014/main" id="{43BDAA02-0EDC-47F9-986D-33B8A79EDAD4}"/>
              </a:ext>
            </a:extLst>
          </xdr:cNvPr>
          <xdr:cNvSpPr/>
        </xdr:nvSpPr>
        <xdr:spPr>
          <a:xfrm>
            <a:off x="11710886" y="1485657"/>
            <a:ext cx="36000" cy="360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>
    <xdr:from>
      <xdr:col>13</xdr:col>
      <xdr:colOff>108147</xdr:colOff>
      <xdr:row>25</xdr:row>
      <xdr:rowOff>91897</xdr:rowOff>
    </xdr:from>
    <xdr:to>
      <xdr:col>14</xdr:col>
      <xdr:colOff>120602</xdr:colOff>
      <xdr:row>27</xdr:row>
      <xdr:rowOff>108308</xdr:rowOff>
    </xdr:to>
    <xdr:sp macro="" textlink="">
      <xdr:nvSpPr>
        <xdr:cNvPr id="596" name="Arco 595">
          <a:extLst>
            <a:ext uri="{FF2B5EF4-FFF2-40B4-BE49-F238E27FC236}">
              <a16:creationId xmlns:a16="http://schemas.microsoft.com/office/drawing/2014/main" id="{D5E3365B-EBFC-41F4-97D8-40797C3454AD}"/>
            </a:ext>
          </a:extLst>
        </xdr:cNvPr>
        <xdr:cNvSpPr>
          <a:spLocks noChangeAspect="1"/>
        </xdr:cNvSpPr>
      </xdr:nvSpPr>
      <xdr:spPr>
        <a:xfrm rot="5017164">
          <a:off x="11345669" y="5369260"/>
          <a:ext cx="404738" cy="591282"/>
        </a:xfrm>
        <a:prstGeom prst="arc">
          <a:avLst>
            <a:gd name="adj1" fmla="val 14163617"/>
            <a:gd name="adj2" fmla="val 18832701"/>
          </a:avLst>
        </a:prstGeom>
        <a:ln w="19050">
          <a:solidFill>
            <a:srgbClr val="C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505557</xdr:colOff>
      <xdr:row>23</xdr:row>
      <xdr:rowOff>175846</xdr:rowOff>
    </xdr:from>
    <xdr:to>
      <xdr:col>13</xdr:col>
      <xdr:colOff>507755</xdr:colOff>
      <xdr:row>25</xdr:row>
      <xdr:rowOff>80597</xdr:rowOff>
    </xdr:to>
    <xdr:cxnSp macro="">
      <xdr:nvCxnSpPr>
        <xdr:cNvPr id="597" name="Conector recto de flecha 596">
          <a:extLst>
            <a:ext uri="{FF2B5EF4-FFF2-40B4-BE49-F238E27FC236}">
              <a16:creationId xmlns:a16="http://schemas.microsoft.com/office/drawing/2014/main" id="{F03B4A23-A199-4BDA-ACD1-5A2BE4B029FB}"/>
            </a:ext>
          </a:extLst>
        </xdr:cNvPr>
        <xdr:cNvCxnSpPr/>
      </xdr:nvCxnSpPr>
      <xdr:spPr>
        <a:xfrm>
          <a:off x="7598019" y="5158154"/>
          <a:ext cx="2198" cy="293078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8</xdr:col>
      <xdr:colOff>411278</xdr:colOff>
      <xdr:row>33</xdr:row>
      <xdr:rowOff>113333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97CEAE-76CF-4409-9434-2672766DA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80975"/>
          <a:ext cx="6345353" cy="6218858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0</xdr:rowOff>
    </xdr:from>
    <xdr:to>
      <xdr:col>17</xdr:col>
      <xdr:colOff>168506</xdr:colOff>
      <xdr:row>33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1E30C2-1B67-4E0F-81FB-43698ABAE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90500"/>
          <a:ext cx="6397856" cy="6215062"/>
        </a:xfrm>
        <a:prstGeom prst="rect">
          <a:avLst/>
        </a:prstGeom>
      </xdr:spPr>
    </xdr:pic>
    <xdr:clientData/>
  </xdr:twoCellAnchor>
  <xdr:twoCellAnchor editAs="oneCell">
    <xdr:from>
      <xdr:col>0</xdr:col>
      <xdr:colOff>196850</xdr:colOff>
      <xdr:row>34</xdr:row>
      <xdr:rowOff>4897</xdr:rowOff>
    </xdr:from>
    <xdr:to>
      <xdr:col>8</xdr:col>
      <xdr:colOff>411162</xdr:colOff>
      <xdr:row>66</xdr:row>
      <xdr:rowOff>114939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A35170-8123-45B9-85D6-6CD855AEA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850" y="6481897"/>
          <a:ext cx="6310312" cy="6206042"/>
        </a:xfrm>
        <a:prstGeom prst="rect">
          <a:avLst/>
        </a:prstGeom>
      </xdr:spPr>
    </xdr:pic>
    <xdr:clientData/>
  </xdr:twoCellAnchor>
  <xdr:twoCellAnchor editAs="oneCell">
    <xdr:from>
      <xdr:col>8</xdr:col>
      <xdr:colOff>637019</xdr:colOff>
      <xdr:row>33</xdr:row>
      <xdr:rowOff>171007</xdr:rowOff>
    </xdr:from>
    <xdr:to>
      <xdr:col>17</xdr:col>
      <xdr:colOff>193674</xdr:colOff>
      <xdr:row>66</xdr:row>
      <xdr:rowOff>88970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F2CAE3-6147-4335-9879-FEF0A6884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33019" y="6457507"/>
          <a:ext cx="6414655" cy="6204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52539</xdr:colOff>
      <xdr:row>0</xdr:row>
      <xdr:rowOff>52237</xdr:rowOff>
    </xdr:from>
    <xdr:to>
      <xdr:col>9</xdr:col>
      <xdr:colOff>714376</xdr:colOff>
      <xdr:row>27</xdr:row>
      <xdr:rowOff>133351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6A58D0A-9C0A-4727-9BD7-85864D78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200151" y="-1095375"/>
          <a:ext cx="5224614" cy="7519837"/>
        </a:xfrm>
        <a:prstGeom prst="rect">
          <a:avLst/>
        </a:prstGeom>
      </xdr:spPr>
    </xdr:pic>
    <xdr:clientData/>
  </xdr:twoCellAnchor>
  <xdr:twoCellAnchor editAs="oneCell">
    <xdr:from>
      <xdr:col>9</xdr:col>
      <xdr:colOff>738392</xdr:colOff>
      <xdr:row>0</xdr:row>
      <xdr:rowOff>42658</xdr:rowOff>
    </xdr:from>
    <xdr:to>
      <xdr:col>21</xdr:col>
      <xdr:colOff>733452</xdr:colOff>
      <xdr:row>27</xdr:row>
      <xdr:rowOff>114303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892D09C-6E44-444E-8735-29EF8F6F9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9329749" y="-1690699"/>
          <a:ext cx="5215145" cy="868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7"/>
  <sheetViews>
    <sheetView showGridLines="0" zoomScaleNormal="100" zoomScaleSheetLayoutView="100" workbookViewId="0">
      <selection activeCell="E6" sqref="E6"/>
    </sheetView>
  </sheetViews>
  <sheetFormatPr baseColWidth="10" defaultColWidth="8.7109375" defaultRowHeight="15" x14ac:dyDescent="0.25"/>
  <cols>
    <col min="1" max="1" width="2.140625" style="2" bestFit="1" customWidth="1"/>
    <col min="2" max="22" width="8.7109375" style="2"/>
    <col min="23" max="23" width="2.140625" style="2" bestFit="1" customWidth="1"/>
    <col min="24" max="16384" width="8.7109375" style="2"/>
  </cols>
  <sheetData>
    <row r="1" spans="1:22" ht="24" thickBot="1" x14ac:dyDescent="0.3">
      <c r="B1" s="47" t="s">
        <v>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6.5" thickBot="1" x14ac:dyDescent="0.3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x14ac:dyDescent="0.25">
      <c r="A3" s="3"/>
      <c r="B3" s="2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x14ac:dyDescent="0.25">
      <c r="A4" s="3"/>
      <c r="B4" s="2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ht="15.75" x14ac:dyDescent="0.25">
      <c r="A5" s="3"/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8">
        <v>12</v>
      </c>
      <c r="V5" s="5"/>
    </row>
    <row r="6" spans="1:22" ht="15.75" x14ac:dyDescent="0.25">
      <c r="A6" s="3"/>
      <c r="B6" s="6"/>
      <c r="C6" s="7"/>
      <c r="D6" s="7"/>
      <c r="E6" s="18">
        <v>4</v>
      </c>
      <c r="F6" s="7"/>
      <c r="G6" s="7"/>
      <c r="H6" s="7"/>
      <c r="I6" s="7"/>
      <c r="J6" s="7"/>
      <c r="K6" s="7"/>
      <c r="L6" s="18">
        <v>6</v>
      </c>
      <c r="M6" s="7"/>
      <c r="N6" s="7"/>
      <c r="O6" s="7"/>
      <c r="P6" s="7"/>
      <c r="Q6" s="7"/>
      <c r="R6" s="7"/>
      <c r="S6" s="7"/>
      <c r="T6" s="7"/>
      <c r="U6" s="7"/>
      <c r="V6" s="5"/>
    </row>
    <row r="7" spans="1:22" x14ac:dyDescent="0.25">
      <c r="A7" s="3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</row>
    <row r="8" spans="1:22" x14ac:dyDescent="0.25">
      <c r="A8" s="3"/>
      <c r="B8" s="19">
        <f>E6*E9/8</f>
        <v>10</v>
      </c>
      <c r="C8" s="7"/>
      <c r="D8" s="7"/>
      <c r="E8" s="7"/>
      <c r="F8" s="7"/>
      <c r="G8" s="7"/>
      <c r="H8" s="9">
        <f>E6*E9/8</f>
        <v>10</v>
      </c>
      <c r="I8" s="9">
        <f>L6*L9^2/12</f>
        <v>8</v>
      </c>
      <c r="J8" s="7"/>
      <c r="K8" s="7"/>
      <c r="L8" s="7"/>
      <c r="M8" s="7"/>
      <c r="N8" s="7"/>
      <c r="O8" s="9">
        <f>L6*L9^2/12</f>
        <v>8</v>
      </c>
      <c r="P8" s="9">
        <f>U5*S9^2/30</f>
        <v>6.4</v>
      </c>
      <c r="Q8" s="7"/>
      <c r="R8" s="7"/>
      <c r="S8" s="7"/>
      <c r="T8" s="7"/>
      <c r="U8" s="7"/>
      <c r="V8" s="10">
        <f>U5*S9^2/20</f>
        <v>9.6</v>
      </c>
    </row>
    <row r="9" spans="1:22" ht="15.75" x14ac:dyDescent="0.25">
      <c r="A9" s="3"/>
      <c r="B9" s="6"/>
      <c r="C9" s="7"/>
      <c r="D9" s="7"/>
      <c r="E9" s="18">
        <v>20</v>
      </c>
      <c r="F9" s="7"/>
      <c r="G9" s="7"/>
      <c r="H9" s="7"/>
      <c r="I9" s="7"/>
      <c r="J9" s="7"/>
      <c r="K9" s="7"/>
      <c r="L9" s="18">
        <v>4</v>
      </c>
      <c r="M9" s="7"/>
      <c r="N9" s="7"/>
      <c r="O9" s="7"/>
      <c r="P9" s="7"/>
      <c r="Q9" s="7"/>
      <c r="R9" s="7"/>
      <c r="S9" s="18">
        <v>4</v>
      </c>
      <c r="T9" s="7"/>
      <c r="U9" s="7"/>
      <c r="V9" s="5"/>
    </row>
    <row r="10" spans="1:22" x14ac:dyDescent="0.25">
      <c r="A10" s="3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5"/>
    </row>
    <row r="11" spans="1:22" x14ac:dyDescent="0.25">
      <c r="A11" s="3"/>
      <c r="B11" s="6"/>
      <c r="C11" s="11">
        <f>E6/2</f>
        <v>2</v>
      </c>
      <c r="D11" s="7"/>
      <c r="E11" s="7"/>
      <c r="F11" s="7"/>
      <c r="G11" s="12">
        <f>E6/2</f>
        <v>2</v>
      </c>
      <c r="H11" s="7"/>
      <c r="I11" s="7"/>
      <c r="J11" s="11">
        <f>L6*L9/2</f>
        <v>12</v>
      </c>
      <c r="K11" s="7"/>
      <c r="L11" s="7"/>
      <c r="M11" s="7"/>
      <c r="N11" s="12">
        <f>L6*L9/2</f>
        <v>12</v>
      </c>
      <c r="O11" s="7"/>
      <c r="P11" s="7"/>
      <c r="Q11" s="11">
        <f>3*U5*S9/20</f>
        <v>7.2</v>
      </c>
      <c r="R11" s="7"/>
      <c r="S11" s="7"/>
      <c r="T11" s="7"/>
      <c r="U11" s="12">
        <f>7*U5*S9/20</f>
        <v>16.8</v>
      </c>
      <c r="V11" s="5"/>
    </row>
    <row r="12" spans="1:22" x14ac:dyDescent="0.2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5"/>
    </row>
    <row r="13" spans="1:22" ht="15.75" x14ac:dyDescent="0.25">
      <c r="A13" s="3"/>
      <c r="B13" s="6"/>
      <c r="C13" s="7"/>
      <c r="D13" s="18">
        <v>12</v>
      </c>
      <c r="E13" s="7"/>
      <c r="F13" s="7"/>
      <c r="G13" s="7"/>
      <c r="H13" s="7"/>
      <c r="I13" s="7"/>
      <c r="J13" s="45">
        <v>2</v>
      </c>
      <c r="K13" s="45"/>
      <c r="L13" s="7"/>
      <c r="M13" s="7"/>
      <c r="N13" s="7"/>
      <c r="O13" s="7"/>
      <c r="P13" s="7"/>
      <c r="Q13" s="7"/>
      <c r="R13" s="7"/>
      <c r="S13" s="1">
        <v>12</v>
      </c>
      <c r="T13" s="7"/>
      <c r="U13" s="7"/>
      <c r="V13" s="5"/>
    </row>
    <row r="14" spans="1:22" x14ac:dyDescent="0.25">
      <c r="A14" s="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5"/>
    </row>
    <row r="15" spans="1:22" x14ac:dyDescent="0.25">
      <c r="A15" s="3"/>
      <c r="B15" s="8">
        <f>D13*C16*E16^2/(C16+E16)^2</f>
        <v>30</v>
      </c>
      <c r="C15" s="7"/>
      <c r="D15" s="7"/>
      <c r="E15" s="7"/>
      <c r="F15" s="7"/>
      <c r="G15" s="7"/>
      <c r="H15" s="9">
        <f>D13*C16^2*E16/(C16+E16)^2</f>
        <v>30</v>
      </c>
      <c r="I15" s="9">
        <f>J13*J16^2/12*(6-J16/L17*(8-3*J16/L17))</f>
        <v>1.8333333333333333</v>
      </c>
      <c r="J15" s="7"/>
      <c r="K15" s="7"/>
      <c r="L15" s="7"/>
      <c r="M15" s="7"/>
      <c r="N15" s="7"/>
      <c r="O15" s="9">
        <f>J13*J16^3/(12*L17)*(4-3*J16/L17)</f>
        <v>0.83333333333333326</v>
      </c>
      <c r="P15" s="9">
        <f>S13*R16^2/30*(10-R16/S17*(15-6*R16/S17))</f>
        <v>6.4</v>
      </c>
      <c r="Q15" s="7"/>
      <c r="R15" s="7"/>
      <c r="S15" s="7"/>
      <c r="T15" s="7"/>
      <c r="U15" s="7"/>
      <c r="V15" s="10">
        <f>S13*R16^3/(20*S17)*(5-4*R16/S17)</f>
        <v>9.6</v>
      </c>
    </row>
    <row r="16" spans="1:22" ht="15.75" x14ac:dyDescent="0.25">
      <c r="A16" s="3"/>
      <c r="B16" s="6"/>
      <c r="C16" s="45">
        <v>10</v>
      </c>
      <c r="D16" s="45"/>
      <c r="E16" s="45">
        <v>10</v>
      </c>
      <c r="F16" s="45"/>
      <c r="G16" s="7"/>
      <c r="H16" s="7"/>
      <c r="I16" s="7"/>
      <c r="J16" s="45">
        <v>2</v>
      </c>
      <c r="K16" s="45"/>
      <c r="L16" s="7"/>
      <c r="M16" s="7"/>
      <c r="N16" s="7"/>
      <c r="O16" s="7"/>
      <c r="P16" s="7"/>
      <c r="Q16" s="7"/>
      <c r="R16" s="18">
        <v>4</v>
      </c>
      <c r="S16" s="7"/>
      <c r="T16" s="7"/>
      <c r="U16" s="7"/>
      <c r="V16" s="5"/>
    </row>
    <row r="17" spans="1:22" ht="15.75" x14ac:dyDescent="0.25">
      <c r="A17" s="3"/>
      <c r="B17" s="6"/>
      <c r="C17" s="7"/>
      <c r="D17" s="7"/>
      <c r="E17" s="7"/>
      <c r="F17" s="7"/>
      <c r="G17" s="7"/>
      <c r="H17" s="7"/>
      <c r="I17" s="7"/>
      <c r="J17" s="7"/>
      <c r="K17" s="7"/>
      <c r="L17" s="17">
        <v>4</v>
      </c>
      <c r="M17" s="7"/>
      <c r="N17" s="7"/>
      <c r="O17" s="7"/>
      <c r="P17" s="7"/>
      <c r="Q17" s="7"/>
      <c r="R17" s="7"/>
      <c r="S17" s="18">
        <v>4</v>
      </c>
      <c r="T17" s="7"/>
      <c r="U17" s="7"/>
      <c r="V17" s="5"/>
    </row>
    <row r="18" spans="1:22" x14ac:dyDescent="0.25">
      <c r="A18" s="3"/>
      <c r="B18" s="6"/>
      <c r="C18" s="11">
        <f>D13*E16^2/(C16+E16)^2*(3-2*E16/(C16+E16))</f>
        <v>6</v>
      </c>
      <c r="D18" s="7"/>
      <c r="E18" s="7"/>
      <c r="F18" s="7"/>
      <c r="G18" s="12">
        <f>D13*C16^2/(C16+E16)^2*(3-2*C16/(C16+E16))</f>
        <v>6</v>
      </c>
      <c r="H18" s="7"/>
      <c r="I18" s="7"/>
      <c r="J18" s="11">
        <f>J13*J16/2*(2-J16^2/L17^2*(2-J16/L17))</f>
        <v>3.25</v>
      </c>
      <c r="K18" s="7"/>
      <c r="L18" s="7"/>
      <c r="M18" s="7"/>
      <c r="N18" s="12">
        <f>J13*J16^3/(2*L17^2)*(2-J16/L17)</f>
        <v>0.75</v>
      </c>
      <c r="O18" s="7"/>
      <c r="P18" s="7"/>
      <c r="Q18" s="11">
        <f>S13*R16/20*(10-R16^2/S17^2*(15-8*R16/S17))</f>
        <v>7.1999999999999993</v>
      </c>
      <c r="R18" s="7"/>
      <c r="S18" s="7"/>
      <c r="T18" s="7"/>
      <c r="U18" s="12">
        <f>S13*R16^3/(20*S17^2)*(15-8*R16/S17)</f>
        <v>16.8</v>
      </c>
      <c r="V18" s="5"/>
    </row>
    <row r="19" spans="1:22" x14ac:dyDescent="0.25">
      <c r="A19" s="3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"/>
    </row>
    <row r="20" spans="1:22" ht="15.75" x14ac:dyDescent="0.25">
      <c r="A20" s="3"/>
      <c r="B20" s="6"/>
      <c r="C20" s="45">
        <v>10</v>
      </c>
      <c r="D20" s="45"/>
      <c r="E20" s="7"/>
      <c r="F20" s="46">
        <f>C20</f>
        <v>10</v>
      </c>
      <c r="G20" s="46"/>
      <c r="H20" s="7"/>
      <c r="I20" s="7"/>
      <c r="J20" s="7"/>
      <c r="K20" s="45">
        <v>10</v>
      </c>
      <c r="L20" s="45"/>
      <c r="M20" s="7"/>
      <c r="N20" s="7"/>
      <c r="O20" s="7"/>
      <c r="P20" s="7"/>
      <c r="Q20" s="7"/>
      <c r="R20" s="7"/>
      <c r="S20" s="7"/>
      <c r="T20" s="7"/>
      <c r="U20" s="18">
        <v>12</v>
      </c>
      <c r="V20" s="5"/>
    </row>
    <row r="21" spans="1:22" x14ac:dyDescent="0.25">
      <c r="A21" s="3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5"/>
    </row>
    <row r="22" spans="1:22" x14ac:dyDescent="0.25">
      <c r="A22" s="3"/>
      <c r="B22" s="8">
        <f>C20*C23*(E24-C23)/E24</f>
        <v>15</v>
      </c>
      <c r="C22" s="7"/>
      <c r="D22" s="7"/>
      <c r="E22" s="7"/>
      <c r="F22" s="7"/>
      <c r="G22" s="7"/>
      <c r="H22" s="9">
        <f>B22</f>
        <v>15</v>
      </c>
      <c r="I22" s="9">
        <f>2*K20*K23*(J24*M24^2/(J24+M24)^2-K23^2*(3*M24-(J24+M24))/(3*(J24+M24)^2))</f>
        <v>120</v>
      </c>
      <c r="J22" s="7"/>
      <c r="K22" s="7"/>
      <c r="L22" s="7"/>
      <c r="M22" s="7"/>
      <c r="N22" s="7"/>
      <c r="O22" s="9">
        <f>2*K20*K23*(M24*J24^2/(J24+M24)^2-K23^2*(3*J24-(J24+M24))/(3*(J24+M24)^2))</f>
        <v>84</v>
      </c>
      <c r="P22" s="9">
        <f>U20*(S24-R23)^3/(60*S24)*(5-3*(S24-R23)/S24)</f>
        <v>5.6000000000000005</v>
      </c>
      <c r="Q22" s="7"/>
      <c r="R22" s="7"/>
      <c r="S22" s="7"/>
      <c r="T22" s="7"/>
      <c r="U22" s="7"/>
      <c r="V22" s="10">
        <f>U20*(S24-R23)^2/60*(3*(S24-R23)^2/S24^2+10*R23/S24)</f>
        <v>18.400000000000002</v>
      </c>
    </row>
    <row r="23" spans="1:22" ht="15.75" x14ac:dyDescent="0.25">
      <c r="A23" s="3"/>
      <c r="B23" s="6"/>
      <c r="C23" s="18">
        <v>2</v>
      </c>
      <c r="D23" s="7"/>
      <c r="E23" s="7"/>
      <c r="F23" s="7"/>
      <c r="G23" s="7">
        <f>C23</f>
        <v>2</v>
      </c>
      <c r="H23" s="7"/>
      <c r="I23" s="7"/>
      <c r="J23" s="7"/>
      <c r="K23" s="18">
        <v>3</v>
      </c>
      <c r="L23" s="16">
        <f>K23</f>
        <v>3</v>
      </c>
      <c r="M23" s="7"/>
      <c r="N23" s="7"/>
      <c r="O23" s="7"/>
      <c r="P23" s="7"/>
      <c r="Q23" s="7"/>
      <c r="R23" s="18">
        <v>4</v>
      </c>
      <c r="S23" s="7"/>
      <c r="T23" s="7"/>
      <c r="U23" s="7"/>
      <c r="V23" s="5"/>
    </row>
    <row r="24" spans="1:22" ht="15.75" x14ac:dyDescent="0.25">
      <c r="A24" s="3"/>
      <c r="B24" s="6"/>
      <c r="C24" s="7"/>
      <c r="D24" s="7"/>
      <c r="E24" s="18">
        <v>8</v>
      </c>
      <c r="F24" s="7"/>
      <c r="G24" s="7"/>
      <c r="H24" s="7"/>
      <c r="I24" s="7"/>
      <c r="J24" s="45">
        <v>6</v>
      </c>
      <c r="K24" s="45"/>
      <c r="L24" s="7"/>
      <c r="M24" s="18">
        <v>9</v>
      </c>
      <c r="N24" s="7"/>
      <c r="O24" s="7"/>
      <c r="P24" s="7"/>
      <c r="Q24" s="7"/>
      <c r="R24" s="7"/>
      <c r="S24" s="18">
        <v>8</v>
      </c>
      <c r="T24" s="7"/>
      <c r="U24" s="7"/>
      <c r="V24" s="5"/>
    </row>
    <row r="25" spans="1:22" x14ac:dyDescent="0.25">
      <c r="A25" s="3"/>
      <c r="B25" s="6"/>
      <c r="C25" s="11">
        <f>C20</f>
        <v>10</v>
      </c>
      <c r="D25" s="7"/>
      <c r="E25" s="7"/>
      <c r="F25" s="7"/>
      <c r="G25" s="12">
        <f>F20</f>
        <v>10</v>
      </c>
      <c r="H25" s="7"/>
      <c r="I25" s="7"/>
      <c r="J25" s="11">
        <f>2*K20*K23*(1-(3*J24^2/(J24+M24)^2)-(K23^2/(J24+M24)^2)+(2*J24/(J24+M24)*((J24^2+K23^2)/(J24+M24)^2)))</f>
        <v>38.400000000000006</v>
      </c>
      <c r="K25" s="7"/>
      <c r="L25" s="7"/>
      <c r="M25" s="7"/>
      <c r="N25" s="12">
        <f>2*K20*K23*((3*J24^2/(J24+M24)^2)+(K23^2/(J24+M24)^2)-(2*J24/(J24+M24)*((J24^2+K23^2)/(J24+M24)^2)))</f>
        <v>21.599999999999998</v>
      </c>
      <c r="O25" s="7"/>
      <c r="P25" s="7"/>
      <c r="Q25" s="11">
        <f>U20*(S24-R23)^3/(20*S24^2)*(5-2*(S24-R23)/S24)</f>
        <v>2.4</v>
      </c>
      <c r="R25" s="7"/>
      <c r="S25" s="7"/>
      <c r="T25" s="7"/>
      <c r="U25" s="9">
        <f>U20*(S24-R23)/20*(10-((S24-R23)^2/S24^2)*(5-2*(S24-R23)/S24))</f>
        <v>21.599999999999998</v>
      </c>
      <c r="V25" s="5"/>
    </row>
    <row r="26" spans="1:22" x14ac:dyDescent="0.25">
      <c r="A26" s="3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5"/>
    </row>
    <row r="27" spans="1:22" ht="15.75" x14ac:dyDescent="0.25">
      <c r="A27" s="3"/>
      <c r="B27" s="6"/>
      <c r="C27" s="7"/>
      <c r="D27" s="7"/>
      <c r="E27" s="7"/>
      <c r="F27" s="7"/>
      <c r="G27" s="7"/>
      <c r="H27" s="7"/>
      <c r="I27" s="7"/>
      <c r="J27" s="18">
        <v>10</v>
      </c>
      <c r="K27" s="7"/>
      <c r="L27" s="7"/>
      <c r="M27" s="7"/>
      <c r="N27" s="18">
        <v>10</v>
      </c>
      <c r="O27" s="7"/>
      <c r="P27" s="7"/>
      <c r="Q27" s="7"/>
      <c r="R27" s="7"/>
      <c r="S27" s="18">
        <v>10</v>
      </c>
      <c r="T27" s="7"/>
      <c r="U27" s="7"/>
      <c r="V27" s="5"/>
    </row>
    <row r="28" spans="1:22" ht="15.75" x14ac:dyDescent="0.25">
      <c r="A28" s="3"/>
      <c r="B28" s="6"/>
      <c r="C28" s="45">
        <v>12</v>
      </c>
      <c r="D28" s="4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5"/>
    </row>
    <row r="29" spans="1:22" x14ac:dyDescent="0.25">
      <c r="A29" s="3"/>
      <c r="B29" s="8">
        <f>(C28*E30/(C30+E30))*(2-3*E30/(C30+E30))</f>
        <v>0</v>
      </c>
      <c r="C29" s="7"/>
      <c r="D29" s="7"/>
      <c r="E29" s="7"/>
      <c r="F29" s="7"/>
      <c r="G29" s="7"/>
      <c r="H29" s="9">
        <f>(C28*C30/(C30+E30))*(2-3*C30/(C30+E30))</f>
        <v>4</v>
      </c>
      <c r="I29" s="12">
        <f>(J27*L30^2/20)+(N27*L30^2/30)</f>
        <v>83.333333333333343</v>
      </c>
      <c r="J29" s="7"/>
      <c r="K29" s="7"/>
      <c r="L29" s="7"/>
      <c r="M29" s="7"/>
      <c r="N29" s="7"/>
      <c r="O29" s="9">
        <f>(J27*L30^2/30)+(N27*L30^2/20)</f>
        <v>83.333333333333343</v>
      </c>
      <c r="P29" s="9">
        <f>(5/96)*S27*S30^2</f>
        <v>33.333333333333336</v>
      </c>
      <c r="Q29" s="7"/>
      <c r="R29" s="7"/>
      <c r="S29" s="7"/>
      <c r="T29" s="7"/>
      <c r="U29" s="7"/>
      <c r="V29" s="10">
        <f>(5/96)*S27*S30^2</f>
        <v>33.333333333333336</v>
      </c>
    </row>
    <row r="30" spans="1:22" ht="15.75" x14ac:dyDescent="0.25">
      <c r="B30" s="6"/>
      <c r="C30" s="45">
        <v>2</v>
      </c>
      <c r="D30" s="45"/>
      <c r="E30" s="45">
        <v>4</v>
      </c>
      <c r="F30" s="45"/>
      <c r="G30" s="7"/>
      <c r="H30" s="7"/>
      <c r="I30" s="7"/>
      <c r="J30" s="7"/>
      <c r="K30" s="7"/>
      <c r="L30" s="18">
        <v>10</v>
      </c>
      <c r="M30" s="7"/>
      <c r="N30" s="7"/>
      <c r="O30" s="7"/>
      <c r="P30" s="7"/>
      <c r="Q30" s="7"/>
      <c r="R30" s="7"/>
      <c r="S30" s="18">
        <v>8</v>
      </c>
      <c r="T30" s="7"/>
      <c r="U30" s="7"/>
      <c r="V30" s="5"/>
    </row>
    <row r="31" spans="1:22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"/>
    </row>
    <row r="32" spans="1:22" x14ac:dyDescent="0.25">
      <c r="B32" s="6"/>
      <c r="C32" s="11">
        <f>6*C30*E30*C28/(C30+E30)^3</f>
        <v>2.6666666666666665</v>
      </c>
      <c r="D32" s="7"/>
      <c r="E32" s="7"/>
      <c r="F32" s="7"/>
      <c r="G32" s="12">
        <f>-C32</f>
        <v>-2.6666666666666665</v>
      </c>
      <c r="H32" s="7"/>
      <c r="I32" s="7"/>
      <c r="J32" s="11">
        <f>(7*J27*L30/20)+(3*N27*L30/20)</f>
        <v>50</v>
      </c>
      <c r="K32" s="7"/>
      <c r="L32" s="7"/>
      <c r="M32" s="7"/>
      <c r="N32" s="12">
        <f>(3*J27*L30/20)+(7*N27*L30/20)</f>
        <v>50</v>
      </c>
      <c r="O32" s="7"/>
      <c r="P32" s="7"/>
      <c r="Q32" s="11">
        <f>S27*S30/4</f>
        <v>20</v>
      </c>
      <c r="R32" s="7"/>
      <c r="S32" s="7"/>
      <c r="T32" s="7"/>
      <c r="U32" s="12">
        <f>S27*S30/4</f>
        <v>20</v>
      </c>
      <c r="V32" s="5"/>
    </row>
    <row r="33" spans="1:22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"/>
    </row>
    <row r="34" spans="1:22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"/>
    </row>
    <row r="35" spans="1:22" ht="15.75" thickBot="1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</row>
    <row r="36" spans="1:22" x14ac:dyDescent="0.25">
      <c r="A36" s="3"/>
      <c r="B36" s="3"/>
    </row>
    <row r="37" spans="1:22" x14ac:dyDescent="0.25">
      <c r="A37" s="3"/>
      <c r="B37" s="3"/>
    </row>
  </sheetData>
  <sheetProtection algorithmName="SHA-512" hashValue="OpvVt0UkjlDDs/+lcWxrIY5+cUdiT7hpRP1mD4geEMOJIyQ1fPyFhrxxPDPnbpBS6Ahz5101K5yyA7r2mTa56g==" saltValue="zGHd0uJZvh+HPikKqW9O4A==" spinCount="100000" sheet="1" objects="1" scenarios="1" selectLockedCells="1"/>
  <mergeCells count="13">
    <mergeCell ref="K20:L20"/>
    <mergeCell ref="J24:K24"/>
    <mergeCell ref="B1:V1"/>
    <mergeCell ref="B2:V2"/>
    <mergeCell ref="C16:D16"/>
    <mergeCell ref="E16:F16"/>
    <mergeCell ref="J16:K16"/>
    <mergeCell ref="J13:K13"/>
    <mergeCell ref="C30:D30"/>
    <mergeCell ref="E30:F30"/>
    <mergeCell ref="C28:D28"/>
    <mergeCell ref="C20:D20"/>
    <mergeCell ref="F20:G20"/>
  </mergeCells>
  <pageMargins left="0.25" right="0.25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4"/>
  <sheetViews>
    <sheetView showGridLines="0" tabSelected="1" zoomScaleNormal="100" zoomScaleSheetLayoutView="100" workbookViewId="0">
      <selection activeCell="E29" sqref="E29"/>
    </sheetView>
  </sheetViews>
  <sheetFormatPr baseColWidth="10" defaultColWidth="8.7109375" defaultRowHeight="15" x14ac:dyDescent="0.25"/>
  <cols>
    <col min="1" max="1" width="2.140625" style="25" bestFit="1" customWidth="1"/>
    <col min="2" max="22" width="8.7109375" style="25"/>
    <col min="23" max="23" width="2.140625" style="25" bestFit="1" customWidth="1"/>
    <col min="24" max="16384" width="8.7109375" style="25"/>
  </cols>
  <sheetData>
    <row r="1" spans="1:22" ht="24" thickBot="1" x14ac:dyDescent="0.3"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6.5" thickBot="1" x14ac:dyDescent="0.3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</row>
    <row r="3" spans="1:22" x14ac:dyDescent="0.25">
      <c r="A3" s="26"/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</row>
    <row r="4" spans="1:22" ht="15.75" x14ac:dyDescent="0.25">
      <c r="A4" s="26"/>
      <c r="B4" s="30"/>
      <c r="C4" s="31"/>
      <c r="D4" s="24">
        <v>8</v>
      </c>
      <c r="E4" s="31"/>
      <c r="F4" s="31"/>
      <c r="G4" s="31"/>
      <c r="H4" s="31"/>
      <c r="I4" s="31"/>
      <c r="J4" s="31"/>
      <c r="K4" s="31"/>
      <c r="L4" s="31"/>
      <c r="M4" s="24">
        <v>10</v>
      </c>
      <c r="N4" s="31"/>
      <c r="O4" s="31"/>
      <c r="P4" s="31"/>
      <c r="Q4" s="31"/>
      <c r="R4" s="24">
        <v>3</v>
      </c>
      <c r="S4" s="31"/>
      <c r="T4" s="31"/>
      <c r="U4" s="31"/>
      <c r="V4" s="33"/>
    </row>
    <row r="5" spans="1:22" x14ac:dyDescent="0.25">
      <c r="A5" s="26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3"/>
    </row>
    <row r="6" spans="1:22" x14ac:dyDescent="0.25">
      <c r="A6" s="26"/>
      <c r="B6" s="34">
        <f>+((D4*C7*E7)/(2*(C7+E7)^2))*(C7+E7+E7)</f>
        <v>9</v>
      </c>
      <c r="C6" s="31"/>
      <c r="D6" s="31"/>
      <c r="E6" s="31"/>
      <c r="F6" s="31"/>
      <c r="G6" s="31"/>
      <c r="H6" s="35"/>
      <c r="I6" s="35">
        <f>+((M4*M7^2)/(8*(J7+M7)^2))*(2*(J7+M7)^2-M7^2)</f>
        <v>92.487500000000011</v>
      </c>
      <c r="J6" s="31"/>
      <c r="K6" s="31"/>
      <c r="L6" s="31"/>
      <c r="M6" s="31"/>
      <c r="N6" s="31"/>
      <c r="O6" s="35"/>
      <c r="P6" s="35">
        <f>+(R4*Q7/(Q7+S7))*((Q7+S7)-Q7/2)</f>
        <v>4.5</v>
      </c>
      <c r="Q6" s="31"/>
      <c r="R6" s="31"/>
      <c r="S6" s="31"/>
      <c r="T6" s="31"/>
      <c r="U6" s="31"/>
      <c r="V6" s="36"/>
    </row>
    <row r="7" spans="1:22" ht="15.75" x14ac:dyDescent="0.25">
      <c r="A7" s="26"/>
      <c r="B7" s="30"/>
      <c r="C7" s="45">
        <v>3</v>
      </c>
      <c r="D7" s="45"/>
      <c r="E7" s="45">
        <v>3</v>
      </c>
      <c r="F7" s="45"/>
      <c r="G7" s="31"/>
      <c r="H7" s="31"/>
      <c r="I7" s="31"/>
      <c r="J7" s="58">
        <v>3</v>
      </c>
      <c r="K7" s="58"/>
      <c r="L7" s="37"/>
      <c r="M7" s="24">
        <v>7</v>
      </c>
      <c r="N7" s="31"/>
      <c r="O7" s="31"/>
      <c r="P7" s="31"/>
      <c r="Q7" s="45">
        <v>2</v>
      </c>
      <c r="R7" s="45"/>
      <c r="S7" s="45">
        <v>2</v>
      </c>
      <c r="T7" s="45"/>
      <c r="U7" s="31"/>
      <c r="V7" s="33"/>
    </row>
    <row r="8" spans="1:22" x14ac:dyDescent="0.25">
      <c r="A8" s="26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3"/>
    </row>
    <row r="9" spans="1:22" x14ac:dyDescent="0.25">
      <c r="A9" s="26"/>
      <c r="B9" s="30"/>
      <c r="C9" s="38">
        <f>+((D4*E7)/(2*(C7+E7)^3))*(3*C7^2+2*E7^2+6*C7*E7)</f>
        <v>5.5</v>
      </c>
      <c r="D9" s="31"/>
      <c r="E9" s="31"/>
      <c r="F9" s="31"/>
      <c r="G9" s="39">
        <f>D4-C9</f>
        <v>2.5</v>
      </c>
      <c r="H9" s="31"/>
      <c r="I9" s="31"/>
      <c r="J9" s="38">
        <f>+((M4*M7^2)/(8*(J7+M7)))*(6-(M7^2/(J7+M7)^2))</f>
        <v>33.748750000000001</v>
      </c>
      <c r="K9" s="31"/>
      <c r="L9" s="31"/>
      <c r="M9" s="31"/>
      <c r="N9" s="39">
        <f>+((M4*M7)/8)*(8-(M7/(J7+M7)*(6-(M7^2/(J7+M7)^2))))</f>
        <v>36.251250000000006</v>
      </c>
      <c r="O9" s="31"/>
      <c r="P9" s="31"/>
      <c r="Q9" s="38">
        <f>+R4</f>
        <v>3</v>
      </c>
      <c r="R9" s="31"/>
      <c r="S9" s="31"/>
      <c r="T9" s="31"/>
      <c r="U9" s="39">
        <v>0</v>
      </c>
      <c r="V9" s="33"/>
    </row>
    <row r="10" spans="1:22" x14ac:dyDescent="0.25">
      <c r="A10" s="26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3"/>
    </row>
    <row r="11" spans="1:22" ht="15.75" x14ac:dyDescent="0.25">
      <c r="A11" s="26"/>
      <c r="B11" s="30"/>
      <c r="C11" s="31"/>
      <c r="D11" s="24">
        <v>12</v>
      </c>
      <c r="E11" s="31"/>
      <c r="F11" s="31"/>
      <c r="G11" s="31"/>
      <c r="H11" s="31"/>
      <c r="I11" s="31"/>
      <c r="J11" s="52"/>
      <c r="K11" s="52"/>
      <c r="L11" s="24">
        <v>15</v>
      </c>
      <c r="M11" s="31"/>
      <c r="N11" s="31"/>
      <c r="O11" s="31"/>
      <c r="P11" s="31"/>
      <c r="Q11" s="31"/>
      <c r="R11" s="31"/>
      <c r="S11" s="17">
        <v>10</v>
      </c>
      <c r="T11" s="31"/>
      <c r="U11" s="31"/>
      <c r="V11" s="33"/>
    </row>
    <row r="12" spans="1:22" ht="15.75" x14ac:dyDescent="0.25">
      <c r="A12" s="26"/>
      <c r="B12" s="30"/>
      <c r="C12" s="31"/>
      <c r="D12" s="3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3"/>
    </row>
    <row r="13" spans="1:22" x14ac:dyDescent="0.25">
      <c r="A13" s="26"/>
      <c r="B13" s="30">
        <f>+(D11/2)*(1-(3*E15^2/(C15+E15)^2))</f>
        <v>-0.48000000000000043</v>
      </c>
      <c r="C13" s="31"/>
      <c r="D13" s="31"/>
      <c r="E13" s="31"/>
      <c r="F13" s="31"/>
      <c r="G13" s="31"/>
      <c r="H13" s="35"/>
      <c r="I13" s="35">
        <f>(5*L11*L14^2)/64</f>
        <v>117.1875</v>
      </c>
      <c r="J13" s="31"/>
      <c r="K13" s="31"/>
      <c r="L13" s="31"/>
      <c r="M13" s="31"/>
      <c r="N13" s="31"/>
      <c r="O13" s="35"/>
      <c r="P13" s="35">
        <f>+(S11*S15^2)/3</f>
        <v>333.33333333333331</v>
      </c>
      <c r="Q13" s="31"/>
      <c r="R13" s="31"/>
      <c r="S13" s="31"/>
      <c r="T13" s="31"/>
      <c r="U13" s="31"/>
      <c r="V13" s="40">
        <f>+(S11*S15^2)/6</f>
        <v>166.66666666666666</v>
      </c>
    </row>
    <row r="14" spans="1:22" ht="15.75" x14ac:dyDescent="0.25">
      <c r="A14" s="26"/>
      <c r="B14" s="30"/>
      <c r="C14" s="31"/>
      <c r="D14" s="31"/>
      <c r="E14" s="31"/>
      <c r="F14" s="31"/>
      <c r="G14" s="31"/>
      <c r="H14" s="31"/>
      <c r="I14" s="31"/>
      <c r="J14" s="52"/>
      <c r="K14" s="52"/>
      <c r="L14" s="17">
        <v>10</v>
      </c>
      <c r="M14" s="31"/>
      <c r="N14" s="31"/>
      <c r="O14" s="31"/>
      <c r="P14" s="31"/>
      <c r="Q14" s="31"/>
      <c r="R14" s="37"/>
      <c r="S14" s="31"/>
      <c r="T14" s="31"/>
      <c r="U14" s="31"/>
      <c r="V14" s="33"/>
    </row>
    <row r="15" spans="1:22" ht="15.75" x14ac:dyDescent="0.25">
      <c r="A15" s="26"/>
      <c r="B15" s="30"/>
      <c r="C15" s="45">
        <v>4</v>
      </c>
      <c r="D15" s="45"/>
      <c r="E15" s="45">
        <v>6</v>
      </c>
      <c r="F15" s="45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4">
        <v>10</v>
      </c>
      <c r="T15" s="31"/>
      <c r="U15" s="31"/>
      <c r="V15" s="33"/>
    </row>
    <row r="16" spans="1:22" x14ac:dyDescent="0.25">
      <c r="A16" s="26"/>
      <c r="B16" s="30"/>
      <c r="C16" s="38">
        <f>+((3*D11*C15)/(2*(C15+E15)^2))*(2-C15/(C15+E15))</f>
        <v>1.1519999999999999</v>
      </c>
      <c r="D16" s="31"/>
      <c r="E16" s="31"/>
      <c r="F16" s="31"/>
      <c r="G16" s="39">
        <f>+C16</f>
        <v>1.1519999999999999</v>
      </c>
      <c r="H16" s="31"/>
      <c r="I16" s="31"/>
      <c r="J16" s="38">
        <f>21*L11*L14/64</f>
        <v>49.21875</v>
      </c>
      <c r="K16" s="31"/>
      <c r="L16" s="31"/>
      <c r="M16" s="31"/>
      <c r="N16" s="39">
        <f>11*L11*L14/64</f>
        <v>25.78125</v>
      </c>
      <c r="O16" s="31"/>
      <c r="P16" s="31"/>
      <c r="Q16" s="38">
        <f>+S11*S15</f>
        <v>100</v>
      </c>
      <c r="R16" s="31"/>
      <c r="S16" s="31"/>
      <c r="T16" s="31"/>
      <c r="U16" s="39">
        <f>S11*R14^3/(20*S15^2)*(15-8*R14/S15)</f>
        <v>0</v>
      </c>
      <c r="V16" s="33"/>
    </row>
    <row r="17" spans="1:22" x14ac:dyDescent="0.25">
      <c r="A17" s="26"/>
      <c r="B17" s="30"/>
      <c r="C17" s="31"/>
      <c r="D17" s="31"/>
      <c r="E17" s="31"/>
      <c r="F17" s="31"/>
      <c r="G17" s="31"/>
      <c r="H17" s="31"/>
      <c r="I17" s="31"/>
      <c r="J17" s="41"/>
      <c r="K17" s="31"/>
      <c r="L17" s="31"/>
      <c r="M17" s="31"/>
      <c r="N17" s="53">
        <v>6</v>
      </c>
      <c r="O17" s="31"/>
      <c r="P17" s="31"/>
      <c r="Q17" s="59">
        <v>10</v>
      </c>
      <c r="R17" s="31"/>
      <c r="S17" s="31"/>
      <c r="T17" s="31"/>
      <c r="U17" s="31"/>
      <c r="V17" s="33"/>
    </row>
    <row r="18" spans="1:22" ht="15.75" x14ac:dyDescent="0.25">
      <c r="A18" s="26"/>
      <c r="B18" s="30"/>
      <c r="C18" s="31"/>
      <c r="D18" s="31"/>
      <c r="E18" s="24">
        <v>6</v>
      </c>
      <c r="F18" s="31"/>
      <c r="G18" s="31"/>
      <c r="H18" s="31"/>
      <c r="I18" s="31"/>
      <c r="J18" s="41"/>
      <c r="K18" s="31"/>
      <c r="L18" s="31"/>
      <c r="M18" s="31"/>
      <c r="N18" s="53"/>
      <c r="O18" s="31"/>
      <c r="P18" s="31"/>
      <c r="Q18" s="59"/>
      <c r="R18" s="31"/>
      <c r="S18" s="31"/>
      <c r="T18" s="31"/>
      <c r="U18" s="31"/>
      <c r="V18" s="33"/>
    </row>
    <row r="19" spans="1:22" ht="15.75" x14ac:dyDescent="0.25">
      <c r="A19" s="26"/>
      <c r="B19" s="30"/>
      <c r="C19" s="31"/>
      <c r="D19" s="31"/>
      <c r="E19" s="31"/>
      <c r="F19" s="31"/>
      <c r="G19" s="31"/>
      <c r="H19" s="31"/>
      <c r="I19" s="31"/>
      <c r="J19" s="37"/>
      <c r="K19" s="37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3"/>
    </row>
    <row r="20" spans="1:22" x14ac:dyDescent="0.25">
      <c r="A20" s="26"/>
      <c r="B20" s="30">
        <f>+E18*E22^2/8</f>
        <v>27</v>
      </c>
      <c r="C20" s="31"/>
      <c r="D20" s="31"/>
      <c r="E20" s="31"/>
      <c r="F20" s="31"/>
      <c r="G20" s="31"/>
      <c r="H20" s="35"/>
      <c r="I20" s="31">
        <f>7*N17*L22^2/120</f>
        <v>5.6</v>
      </c>
      <c r="J20" s="31"/>
      <c r="K20" s="31"/>
      <c r="L20" s="31"/>
      <c r="M20" s="31"/>
      <c r="N20" s="31"/>
      <c r="O20" s="31"/>
      <c r="P20" s="35">
        <f>+(Q17*S22^2)/8</f>
        <v>80</v>
      </c>
      <c r="Q20" s="31"/>
      <c r="R20" s="31"/>
      <c r="S20" s="31"/>
      <c r="T20" s="31"/>
      <c r="U20" s="31"/>
      <c r="V20" s="36">
        <f>+(Q17*S22^2)/24</f>
        <v>26.666666666666668</v>
      </c>
    </row>
    <row r="21" spans="1:22" ht="15.75" x14ac:dyDescent="0.25">
      <c r="A21" s="26"/>
      <c r="B21" s="30"/>
      <c r="C21" s="37"/>
      <c r="D21" s="31"/>
      <c r="E21" s="31"/>
      <c r="F21" s="31"/>
      <c r="G21" s="31"/>
      <c r="H21" s="31"/>
      <c r="I21" s="31"/>
      <c r="J21" s="37"/>
      <c r="K21" s="37"/>
      <c r="L21" s="37"/>
      <c r="M21" s="37"/>
      <c r="N21" s="31"/>
      <c r="O21" s="31"/>
      <c r="P21" s="31"/>
      <c r="Q21" s="31"/>
      <c r="R21" s="37"/>
      <c r="S21" s="31"/>
      <c r="T21" s="31"/>
      <c r="U21" s="31"/>
      <c r="V21" s="33"/>
    </row>
    <row r="22" spans="1:22" ht="15.75" x14ac:dyDescent="0.25">
      <c r="A22" s="26"/>
      <c r="B22" s="30"/>
      <c r="C22" s="31"/>
      <c r="D22" s="31"/>
      <c r="E22" s="24">
        <v>6</v>
      </c>
      <c r="F22" s="31"/>
      <c r="G22" s="31"/>
      <c r="H22" s="31"/>
      <c r="I22" s="31"/>
      <c r="J22" s="31"/>
      <c r="K22" s="31"/>
      <c r="L22" s="24">
        <v>4</v>
      </c>
      <c r="M22" s="31"/>
      <c r="N22" s="31"/>
      <c r="O22" s="31"/>
      <c r="P22" s="31"/>
      <c r="Q22" s="31"/>
      <c r="R22" s="31"/>
      <c r="S22" s="24">
        <v>8</v>
      </c>
      <c r="T22" s="31"/>
      <c r="U22" s="31"/>
      <c r="V22" s="33"/>
    </row>
    <row r="23" spans="1:22" x14ac:dyDescent="0.25">
      <c r="A23" s="26"/>
      <c r="B23" s="30"/>
      <c r="C23" s="38">
        <f>5*E18*E22/8</f>
        <v>22.5</v>
      </c>
      <c r="D23" s="31"/>
      <c r="E23" s="31"/>
      <c r="F23" s="31"/>
      <c r="G23" s="39">
        <f>3*E18*E22/8</f>
        <v>13.5</v>
      </c>
      <c r="H23" s="31"/>
      <c r="I23" s="31"/>
      <c r="J23" s="38">
        <f>9*N17*L22/40</f>
        <v>5.4</v>
      </c>
      <c r="K23" s="31"/>
      <c r="L23" s="31"/>
      <c r="M23" s="31"/>
      <c r="N23" s="39">
        <f>11*N17*L22/40</f>
        <v>6.6</v>
      </c>
      <c r="O23" s="31"/>
      <c r="P23" s="31"/>
      <c r="Q23" s="38">
        <f>+Q17*S22/2</f>
        <v>40</v>
      </c>
      <c r="R23" s="31"/>
      <c r="S23" s="31"/>
      <c r="T23" s="31"/>
      <c r="U23" s="35">
        <f>U18*(S22-R21)/20*(10-((S22-R21)^2/S22^2)*(5-2*(S22-R21)/S22))</f>
        <v>0</v>
      </c>
      <c r="V23" s="33"/>
    </row>
    <row r="24" spans="1:22" x14ac:dyDescent="0.25">
      <c r="A24" s="26"/>
      <c r="B24" s="30"/>
      <c r="C24" s="53">
        <v>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3"/>
    </row>
    <row r="25" spans="1:22" ht="15.75" x14ac:dyDescent="0.25">
      <c r="A25" s="26"/>
      <c r="B25" s="30"/>
      <c r="C25" s="53"/>
      <c r="D25" s="31"/>
      <c r="E25" s="31"/>
      <c r="F25" s="31"/>
      <c r="G25" s="31"/>
      <c r="H25" s="31"/>
      <c r="I25" s="31"/>
      <c r="J25" s="31"/>
      <c r="K25" s="31"/>
      <c r="L25" s="37"/>
      <c r="M25" s="31"/>
      <c r="N25" s="32">
        <v>10</v>
      </c>
      <c r="O25" s="31"/>
      <c r="P25" s="31"/>
      <c r="Q25" s="31"/>
      <c r="R25" s="31"/>
      <c r="S25" s="24">
        <v>10</v>
      </c>
      <c r="T25" s="31"/>
      <c r="U25" s="31"/>
      <c r="V25" s="33"/>
    </row>
    <row r="26" spans="1:22" ht="15.75" x14ac:dyDescent="0.25">
      <c r="A26" s="26"/>
      <c r="B26" s="30"/>
      <c r="C26" s="52"/>
      <c r="D26" s="5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3"/>
    </row>
    <row r="27" spans="1:22" x14ac:dyDescent="0.25">
      <c r="A27" s="26"/>
      <c r="B27" s="34">
        <f>+C24*E29^2/15</f>
        <v>6.4</v>
      </c>
      <c r="C27" s="31"/>
      <c r="D27" s="31"/>
      <c r="E27" s="31"/>
      <c r="F27" s="31"/>
      <c r="G27" s="31"/>
      <c r="H27" s="35"/>
      <c r="I27" s="35">
        <f>+N25*L28/2</f>
        <v>50</v>
      </c>
      <c r="J27" s="31"/>
      <c r="K27" s="31"/>
      <c r="L27" s="31"/>
      <c r="M27" s="31"/>
      <c r="N27" s="31"/>
      <c r="O27" s="35">
        <f>+L25/2</f>
        <v>0</v>
      </c>
      <c r="P27" s="35">
        <f>+S25/2</f>
        <v>5</v>
      </c>
      <c r="Q27" s="31"/>
      <c r="R27" s="31"/>
      <c r="S27" s="31"/>
      <c r="T27" s="31"/>
      <c r="U27" s="31"/>
      <c r="V27" s="36">
        <f>+S25/2</f>
        <v>5</v>
      </c>
    </row>
    <row r="28" spans="1:22" ht="15.75" x14ac:dyDescent="0.25">
      <c r="B28" s="30"/>
      <c r="C28" s="52"/>
      <c r="D28" s="52"/>
      <c r="E28" s="52"/>
      <c r="F28" s="52"/>
      <c r="G28" s="31"/>
      <c r="H28" s="31"/>
      <c r="I28" s="31"/>
      <c r="J28" s="31"/>
      <c r="K28" s="31"/>
      <c r="L28" s="24">
        <v>10</v>
      </c>
      <c r="M28" s="31"/>
      <c r="N28" s="31"/>
      <c r="O28" s="31"/>
      <c r="P28" s="31"/>
      <c r="Q28" s="31"/>
      <c r="R28" s="31"/>
      <c r="S28" s="24">
        <v>8</v>
      </c>
      <c r="T28" s="31"/>
      <c r="U28" s="31"/>
      <c r="V28" s="33"/>
    </row>
    <row r="29" spans="1:22" ht="15.75" x14ac:dyDescent="0.25">
      <c r="B29" s="30"/>
      <c r="C29" s="31"/>
      <c r="D29" s="31"/>
      <c r="E29" s="24">
        <v>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3"/>
    </row>
    <row r="30" spans="1:22" x14ac:dyDescent="0.25">
      <c r="B30" s="30"/>
      <c r="C30" s="38">
        <f>2*C24*E29/5</f>
        <v>9.6</v>
      </c>
      <c r="D30" s="31"/>
      <c r="E30" s="31"/>
      <c r="F30" s="31"/>
      <c r="G30" s="39">
        <f>++C24*E29/10</f>
        <v>2.4</v>
      </c>
      <c r="H30" s="31"/>
      <c r="I30" s="31"/>
      <c r="J30" s="38">
        <f>+N25</f>
        <v>10</v>
      </c>
      <c r="K30" s="31"/>
      <c r="L30" s="31"/>
      <c r="M30" s="31"/>
      <c r="N30" s="39">
        <v>0</v>
      </c>
      <c r="O30" s="31"/>
      <c r="P30" s="31"/>
      <c r="Q30" s="38">
        <v>0</v>
      </c>
      <c r="R30" s="31"/>
      <c r="S30" s="31"/>
      <c r="T30" s="31"/>
      <c r="U30" s="39">
        <v>0</v>
      </c>
      <c r="V30" s="33"/>
    </row>
    <row r="31" spans="1:22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3"/>
    </row>
    <row r="32" spans="1:22" ht="15.75" thickBot="1" x14ac:dyDescent="0.3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</row>
    <row r="33" spans="1:2" x14ac:dyDescent="0.25">
      <c r="A33" s="26"/>
      <c r="B33" s="26"/>
    </row>
    <row r="34" spans="1:2" x14ac:dyDescent="0.25">
      <c r="A34" s="26"/>
      <c r="B34" s="26"/>
    </row>
  </sheetData>
  <sheetProtection algorithmName="SHA-512" hashValue="a6IduUdc0T5JFL3mwwsEOtJmRcAK92Z9+D6Ed07dU0QuJhvXhD/AiVRkioC9cxX12BuhmMwBmEdt1ULmwuX4wA==" saltValue="wMpx6UlFkjW0ikaS22Gvgg==" spinCount="100000" sheet="1" objects="1" scenarios="1" selectLockedCells="1"/>
  <mergeCells count="17">
    <mergeCell ref="Q17:Q18"/>
    <mergeCell ref="C26:D26"/>
    <mergeCell ref="C28:D28"/>
    <mergeCell ref="E28:F28"/>
    <mergeCell ref="C24:C25"/>
    <mergeCell ref="B1:V1"/>
    <mergeCell ref="B2:V2"/>
    <mergeCell ref="J11:K11"/>
    <mergeCell ref="C7:D7"/>
    <mergeCell ref="E7:F7"/>
    <mergeCell ref="J14:K14"/>
    <mergeCell ref="J7:K7"/>
    <mergeCell ref="E15:F15"/>
    <mergeCell ref="C15:D15"/>
    <mergeCell ref="N17:N18"/>
    <mergeCell ref="Q7:R7"/>
    <mergeCell ref="S7:T7"/>
  </mergeCells>
  <pageMargins left="0.25" right="0.25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V37"/>
  <sheetViews>
    <sheetView view="pageBreakPreview" zoomScaleNormal="100" zoomScaleSheetLayoutView="100" workbookViewId="0">
      <selection activeCell="S28" sqref="S28"/>
    </sheetView>
  </sheetViews>
  <sheetFormatPr baseColWidth="10" defaultRowHeight="15" x14ac:dyDescent="0.25"/>
  <cols>
    <col min="1" max="17" width="11.42578125" style="21"/>
    <col min="18" max="18" width="4.5703125" style="21" customWidth="1"/>
    <col min="19" max="16384" width="11.42578125" style="21"/>
  </cols>
  <sheetData>
    <row r="37" spans="22:22" x14ac:dyDescent="0.25">
      <c r="V37" s="20"/>
    </row>
  </sheetData>
  <sheetProtection algorithmName="SHA-512" hashValue="NHhzkIWmlPs+TdfcR3LCLvWG/ECrqddpr2iOQ4c5T57BOC7Tr1XWUmTr1lsqWuUDqLLPoFQFS2kWjWt8Ew45Bg==" saltValue="5gqjLMwx/GzyZxjuaGMK4Q==" spinCount="100000" sheet="1" objects="1" scenarios="1" selectLockedCells="1" selectUnlockedCells="1"/>
  <pageMargins left="0.7" right="0.7" top="0.75" bottom="0.75" header="0.3" footer="0.3"/>
  <pageSetup paperSize="9" scale="41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V37"/>
  <sheetViews>
    <sheetView view="pageBreakPreview" topLeftCell="B1" zoomScale="115" zoomScaleNormal="100" zoomScaleSheetLayoutView="115" workbookViewId="0">
      <selection activeCell="I35" sqref="I35"/>
    </sheetView>
  </sheetViews>
  <sheetFormatPr baseColWidth="10" defaultRowHeight="15" x14ac:dyDescent="0.25"/>
  <cols>
    <col min="1" max="17" width="11.42578125" style="21"/>
    <col min="18" max="18" width="4.5703125" style="21" customWidth="1"/>
    <col min="19" max="16384" width="11.42578125" style="21"/>
  </cols>
  <sheetData>
    <row r="37" spans="22:22" x14ac:dyDescent="0.25">
      <c r="V37" s="20"/>
    </row>
  </sheetData>
  <sheetProtection algorithmName="SHA-512" hashValue="VkNvpf7u57k73W8MzE7YcR1o1KN2WHlM9Q5AV/snPlKKu6CmzOZE/SBxIMxb76GUs7izqeIxGuhiZnbfxnms4A==" saltValue="cOIYHHzh7CQbnJzVEqFE0Q==" spinCount="100000" sheet="1" objects="1" scenarios="1" selectLockedCells="1" selectUnlockedCells="1"/>
  <pageMargins left="0.7" right="0.7" top="0.75" bottom="0.75" header="0.3" footer="0.3"/>
  <pageSetup paperSize="9" scale="36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MEP I</vt:lpstr>
      <vt:lpstr>MEP II</vt:lpstr>
      <vt:lpstr>ANEXO I</vt:lpstr>
      <vt:lpstr>ANEXO II</vt:lpstr>
      <vt:lpstr>'ANEXO I'!Área_de_impresión</vt:lpstr>
      <vt:lpstr>'ANEXO II'!Área_de_impresión</vt:lpstr>
      <vt:lpstr>'MEP I'!Área_de_impresión</vt:lpstr>
      <vt:lpstr>'MEP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Max</dc:creator>
  <cp:keywords>hebmerma.com</cp:keywords>
  <cp:lastModifiedBy>Heb MERMA</cp:lastModifiedBy>
  <cp:lastPrinted>2020-03-01T22:04:15Z</cp:lastPrinted>
  <dcterms:created xsi:type="dcterms:W3CDTF">2019-12-22T23:43:08Z</dcterms:created>
  <dcterms:modified xsi:type="dcterms:W3CDTF">2023-11-13T12:51:01Z</dcterms:modified>
</cp:coreProperties>
</file>