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HebMERMA Editor\©HM.EXCEL\METRADOS EN EDIFICACIONES\"/>
    </mc:Choice>
  </mc:AlternateContent>
  <bookViews>
    <workbookView xWindow="0" yWindow="0" windowWidth="20490" windowHeight="10230"/>
  </bookViews>
  <sheets>
    <sheet name="DOSIFICAC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2" l="1"/>
  <c r="R48" i="2"/>
  <c r="Q48" i="2"/>
  <c r="Q39" i="2"/>
  <c r="N39" i="2"/>
  <c r="K39" i="2"/>
  <c r="P36" i="2"/>
  <c r="N33" i="2"/>
  <c r="L31" i="2"/>
  <c r="C31" i="2"/>
  <c r="N34" i="2" s="1"/>
  <c r="N30" i="2"/>
  <c r="L30" i="2"/>
  <c r="U26" i="2"/>
  <c r="R26" i="2"/>
  <c r="P26" i="2"/>
  <c r="M26" i="2"/>
  <c r="K26" i="2"/>
  <c r="J26" i="2"/>
  <c r="U14" i="2"/>
  <c r="S14" i="2"/>
  <c r="I12" i="2"/>
  <c r="F25" i="2" s="1"/>
  <c r="F12" i="2"/>
  <c r="Q10" i="2"/>
  <c r="O10" i="2"/>
  <c r="F10" i="2"/>
  <c r="F8" i="2"/>
  <c r="R5" i="2"/>
  <c r="P5" i="2"/>
  <c r="D32" i="2" l="1"/>
  <c r="X17" i="2"/>
  <c r="I20" i="2"/>
  <c r="D15" i="2"/>
  <c r="S21" i="2"/>
  <c r="P17" i="2"/>
  <c r="P19" i="2"/>
  <c r="U10" i="2" s="1"/>
  <c r="T10" i="2" s="1"/>
  <c r="P24" i="2"/>
  <c r="L17" i="2"/>
  <c r="T17" i="2"/>
  <c r="M19" i="2"/>
  <c r="P21" i="2"/>
  <c r="M24" i="2"/>
  <c r="D25" i="2"/>
  <c r="F15" i="2"/>
  <c r="N17" i="2"/>
  <c r="R17" i="2"/>
  <c r="V17" i="2"/>
  <c r="N18" i="2"/>
  <c r="N19" i="2"/>
  <c r="P22" i="2" s="1"/>
  <c r="T21" i="2" s="1"/>
  <c r="N24" i="2" s="1"/>
  <c r="G20" i="2"/>
  <c r="L21" i="2"/>
  <c r="R21" i="2"/>
  <c r="R22" i="2"/>
  <c r="R24" i="2"/>
  <c r="U24" i="2"/>
  <c r="N31" i="2"/>
  <c r="K33" i="2"/>
  <c r="Q33" i="2"/>
  <c r="P37" i="2" s="1"/>
  <c r="S36" i="2" s="1"/>
  <c r="V36" i="2" s="1"/>
  <c r="O39" i="2" s="1"/>
  <c r="K36" i="2"/>
  <c r="N25" i="2" l="1"/>
  <c r="S24" i="2"/>
  <c r="G48" i="2"/>
  <c r="N26" i="2" l="1"/>
  <c r="S26" i="2" s="1"/>
</calcChain>
</file>

<file path=xl/sharedStrings.xml><?xml version="1.0" encoding="utf-8"?>
<sst xmlns="http://schemas.openxmlformats.org/spreadsheetml/2006/main" count="22" uniqueCount="20">
  <si>
    <t>m</t>
  </si>
  <si>
    <t>ft</t>
  </si>
  <si>
    <t>Unidad:</t>
  </si>
  <si>
    <t>h =</t>
  </si>
  <si>
    <t>Datos:</t>
  </si>
  <si>
    <r>
      <t>R</t>
    </r>
    <r>
      <rPr>
        <b/>
        <sz val="8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=</t>
    </r>
  </si>
  <si>
    <r>
      <t>R</t>
    </r>
    <r>
      <rPr>
        <b/>
        <sz val="8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=</t>
    </r>
  </si>
  <si>
    <t>Buggie x 1m³</t>
  </si>
  <si>
    <t>m³</t>
  </si>
  <si>
    <t>ft³</t>
  </si>
  <si>
    <t>Carretilla x 1m³</t>
  </si>
  <si>
    <t>Balde.</t>
  </si>
  <si>
    <t>m³ requeridos:</t>
  </si>
  <si>
    <t>Carretilla</t>
  </si>
  <si>
    <t>Buggie</t>
  </si>
  <si>
    <r>
      <t>Baldes x 1m</t>
    </r>
    <r>
      <rPr>
        <sz val="11"/>
        <color theme="0"/>
        <rFont val="Calibri"/>
        <family val="2"/>
      </rPr>
      <t>³</t>
    </r>
  </si>
  <si>
    <t>Equivalencia de Datos x 1m³</t>
  </si>
  <si>
    <t>https://www.youtube.com/c/HebMerma</t>
  </si>
  <si>
    <t>https://hebmerma.com/</t>
  </si>
  <si>
    <r>
      <t>Dosificacion de Baldes, Buggies y Carretillas para un 1m</t>
    </r>
    <r>
      <rPr>
        <b/>
        <sz val="12"/>
        <color rgb="FFC00000"/>
        <rFont val="Calibri"/>
        <family val="2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</si>
</sst>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General\ &quot;x&quot;"/>
    <numFmt numFmtId="165" formatCode="&quot;(&quot;General&quot;²&quot;"/>
    <numFmt numFmtId="166" formatCode="&quot;+&quot;\ General"/>
    <numFmt numFmtId="167" formatCode="&quot;+ &quot;General&quot;²&quot;"/>
    <numFmt numFmtId="168" formatCode="&quot;x &quot;General&quot;)&quot;"/>
    <numFmt numFmtId="169" formatCode="General\ &quot;m³&quot;"/>
    <numFmt numFmtId="170" formatCode="General\ &quot;ft³&quot;"/>
    <numFmt numFmtId="171" formatCode="General\ &quot;ft³ *(&quot;"/>
    <numFmt numFmtId="172" formatCode="&quot;) =&quot;\ 0.000\ &quot;m³&quot;"/>
    <numFmt numFmtId="173" formatCode="0.000\ &quot;m³&quot;"/>
    <numFmt numFmtId="174" formatCode="&quot;=&quot;\ 0.00\ &quot;≈&quot;"/>
    <numFmt numFmtId="175" formatCode=";;;"/>
    <numFmt numFmtId="176" formatCode="0.00\ &quot;Balde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  <font>
      <sz val="11"/>
      <color rgb="FF00206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1" fillId="0" borderId="1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horizontal="center" vertical="top"/>
      <protection hidden="1"/>
    </xf>
    <xf numFmtId="175" fontId="11" fillId="0" borderId="0" xfId="0" applyNumberFormat="1" applyFont="1" applyProtection="1">
      <protection hidden="1"/>
    </xf>
    <xf numFmtId="175" fontId="12" fillId="0" borderId="0" xfId="0" applyNumberFormat="1" applyFont="1" applyProtection="1">
      <protection hidden="1"/>
    </xf>
    <xf numFmtId="175" fontId="12" fillId="0" borderId="0" xfId="0" applyNumberFormat="1" applyFont="1" applyAlignment="1" applyProtection="1">
      <alignment horizontal="left" vertical="center"/>
      <protection hidden="1"/>
    </xf>
    <xf numFmtId="175" fontId="12" fillId="0" borderId="0" xfId="0" applyNumberFormat="1" applyFont="1" applyAlignment="1" applyProtection="1">
      <alignment horizontal="center" vertical="center"/>
      <protection hidden="1"/>
    </xf>
    <xf numFmtId="175" fontId="12" fillId="0" borderId="0" xfId="0" applyNumberFormat="1" applyFont="1" applyAlignment="1" applyProtection="1">
      <alignment horizontal="right"/>
      <protection hidden="1"/>
    </xf>
    <xf numFmtId="0" fontId="17" fillId="0" borderId="0" xfId="2" applyFont="1" applyAlignment="1" applyProtection="1">
      <alignment horizontal="right" vertical="center"/>
      <protection hidden="1"/>
    </xf>
    <xf numFmtId="0" fontId="17" fillId="0" borderId="0" xfId="2" applyFont="1" applyAlignment="1" applyProtection="1">
      <alignment horizontal="left"/>
      <protection hidden="1"/>
    </xf>
    <xf numFmtId="0" fontId="17" fillId="0" borderId="0" xfId="2" applyFont="1" applyAlignment="1" applyProtection="1">
      <alignment horizontal="right"/>
      <protection hidden="1"/>
    </xf>
    <xf numFmtId="0" fontId="17" fillId="0" borderId="0" xfId="2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169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9" fontId="9" fillId="2" borderId="0" xfId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76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9" fontId="1" fillId="0" borderId="1" xfId="0" applyNumberFormat="1" applyFont="1" applyBorder="1" applyAlignment="1" applyProtection="1">
      <alignment horizontal="center" vertical="center"/>
      <protection hidden="1"/>
    </xf>
    <xf numFmtId="174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73" fontId="1" fillId="0" borderId="2" xfId="0" applyNumberFormat="1" applyFont="1" applyBorder="1" applyAlignment="1" applyProtection="1">
      <alignment horizontal="center" vertical="center"/>
      <protection hidden="1"/>
    </xf>
    <xf numFmtId="169" fontId="1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hidden="1"/>
    </xf>
    <xf numFmtId="171" fontId="1" fillId="0" borderId="0" xfId="0" applyNumberFormat="1" applyFont="1" applyAlignment="1" applyProtection="1">
      <alignment horizontal="right" vertical="center"/>
      <protection hidden="1"/>
    </xf>
    <xf numFmtId="172" fontId="1" fillId="0" borderId="0" xfId="0" applyNumberFormat="1" applyFont="1" applyAlignment="1" applyProtection="1">
      <alignment horizontal="left" vertical="center"/>
      <protection hidden="1"/>
    </xf>
    <xf numFmtId="170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9" fontId="5" fillId="0" borderId="0" xfId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9" fontId="9" fillId="2" borderId="0" xfId="1" applyFont="1" applyFill="1" applyAlignment="1" applyProtection="1">
      <alignment horizontal="center"/>
      <protection hidden="1"/>
    </xf>
    <xf numFmtId="166" fontId="5" fillId="0" borderId="0" xfId="0" applyNumberFormat="1" applyFont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top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7" fontId="5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16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1"/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12"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s://www.youtube.com/c/HebMerma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hebmerma.com/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94865</xdr:colOff>
      <xdr:row>4</xdr:row>
      <xdr:rowOff>0</xdr:rowOff>
    </xdr:from>
    <xdr:to>
      <xdr:col>24</xdr:col>
      <xdr:colOff>48009</xdr:colOff>
      <xdr:row>13</xdr:row>
      <xdr:rowOff>173445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065" y="771525"/>
          <a:ext cx="1705744" cy="1564095"/>
        </a:xfrm>
        <a:prstGeom prst="rect">
          <a:avLst/>
        </a:prstGeom>
      </xdr:spPr>
    </xdr:pic>
    <xdr:clientData/>
  </xdr:twoCellAnchor>
  <xdr:twoCellAnchor editAs="oneCell">
    <xdr:from>
      <xdr:col>0</xdr:col>
      <xdr:colOff>83325</xdr:colOff>
      <xdr:row>14</xdr:row>
      <xdr:rowOff>142875</xdr:rowOff>
    </xdr:from>
    <xdr:to>
      <xdr:col>7</xdr:col>
      <xdr:colOff>47625</xdr:colOff>
      <xdr:row>24</xdr:row>
      <xdr:rowOff>47625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5" y="2333625"/>
          <a:ext cx="1497825" cy="1809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30</xdr:row>
      <xdr:rowOff>74276</xdr:rowOff>
    </xdr:from>
    <xdr:to>
      <xdr:col>10</xdr:col>
      <xdr:colOff>141118</xdr:colOff>
      <xdr:row>37</xdr:row>
      <xdr:rowOff>190499</xdr:rowOff>
    </xdr:to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474951"/>
          <a:ext cx="2236617" cy="1449723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28577</xdr:colOff>
      <xdr:row>41</xdr:row>
      <xdr:rowOff>36177</xdr:rowOff>
    </xdr:from>
    <xdr:to>
      <xdr:col>20</xdr:col>
      <xdr:colOff>204813</xdr:colOff>
      <xdr:row>45</xdr:row>
      <xdr:rowOff>104775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7" y="7532352"/>
          <a:ext cx="1271611" cy="830598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41</xdr:row>
      <xdr:rowOff>95250</xdr:rowOff>
    </xdr:from>
    <xdr:to>
      <xdr:col>10</xdr:col>
      <xdr:colOff>131358</xdr:colOff>
      <xdr:row>46</xdr:row>
      <xdr:rowOff>76200</xdr:rowOff>
    </xdr:to>
    <xdr:grpSp>
      <xdr:nvGrpSpPr>
        <xdr:cNvPr id="6" name="Grupo 5">
          <a:hlinkClick xmlns:r="http://schemas.openxmlformats.org/officeDocument/2006/relationships" r:id="rId1"/>
        </xdr:cNvPr>
        <xdr:cNvGrpSpPr/>
      </xdr:nvGrpSpPr>
      <xdr:grpSpPr>
        <a:xfrm>
          <a:off x="1171576" y="7591425"/>
          <a:ext cx="1150532" cy="933450"/>
          <a:chOff x="628651" y="7629525"/>
          <a:chExt cx="1150532" cy="933450"/>
        </a:xfrm>
      </xdr:grpSpPr>
      <xdr:pic>
        <xdr:nvPicPr>
          <xdr:cNvPr id="7" name="Imagen 6"/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210" r="10647" b="5264"/>
          <a:stretch/>
        </xdr:blipFill>
        <xdr:spPr>
          <a:xfrm>
            <a:off x="628651" y="7629525"/>
            <a:ext cx="559982" cy="752475"/>
          </a:xfrm>
          <a:prstGeom prst="rect">
            <a:avLst/>
          </a:prstGeom>
        </xdr:spPr>
      </xdr:pic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210" r="10647" b="5264"/>
          <a:stretch/>
        </xdr:blipFill>
        <xdr:spPr>
          <a:xfrm>
            <a:off x="1219201" y="7629525"/>
            <a:ext cx="559982" cy="752475"/>
          </a:xfrm>
          <a:prstGeom prst="rect">
            <a:avLst/>
          </a:prstGeom>
        </xdr:spPr>
      </xdr:pic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210" r="10647" b="5264"/>
          <a:stretch/>
        </xdr:blipFill>
        <xdr:spPr>
          <a:xfrm>
            <a:off x="885826" y="7810500"/>
            <a:ext cx="559982" cy="75247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161925</xdr:colOff>
      <xdr:row>42</xdr:row>
      <xdr:rowOff>9525</xdr:rowOff>
    </xdr:from>
    <xdr:to>
      <xdr:col>14</xdr:col>
      <xdr:colOff>76200</xdr:colOff>
      <xdr:row>44</xdr:row>
      <xdr:rowOff>180975</xdr:rowOff>
    </xdr:to>
    <xdr:sp macro="" textlink="">
      <xdr:nvSpPr>
        <xdr:cNvPr id="10" name="Igual que 9"/>
        <xdr:cNvSpPr/>
      </xdr:nvSpPr>
      <xdr:spPr>
        <a:xfrm>
          <a:off x="2676525" y="7696200"/>
          <a:ext cx="600075" cy="552450"/>
        </a:xfrm>
        <a:prstGeom prst="mathEqual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42</xdr:row>
      <xdr:rowOff>133040</xdr:rowOff>
    </xdr:from>
    <xdr:to>
      <xdr:col>26</xdr:col>
      <xdr:colOff>84131</xdr:colOff>
      <xdr:row>47</xdr:row>
      <xdr:rowOff>75624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7819715"/>
          <a:ext cx="893756" cy="895084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bmerma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ebmer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showRowColHeaders="0" tabSelected="1" zoomScaleNormal="100" workbookViewId="0">
      <selection activeCell="N5" sqref="N5:O5"/>
    </sheetView>
  </sheetViews>
  <sheetFormatPr baseColWidth="10" defaultRowHeight="15" x14ac:dyDescent="0.25"/>
  <cols>
    <col min="1" max="27" width="3.28515625" style="35" customWidth="1"/>
    <col min="28" max="16384" width="11.42578125" style="35"/>
  </cols>
  <sheetData>
    <row r="1" spans="1:27" x14ac:dyDescent="0.25">
      <c r="A1" s="25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4" t="s">
        <v>18</v>
      </c>
      <c r="AA1" s="1"/>
    </row>
    <row r="2" spans="1:27" ht="15.75" x14ac:dyDescent="0.25">
      <c r="A2" s="1"/>
      <c r="B2" s="70" t="s">
        <v>19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6"/>
      <c r="AA2" s="26"/>
    </row>
    <row r="3" spans="1:27" x14ac:dyDescent="0.25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/>
      <c r="AA3" s="26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6"/>
      <c r="AA4" s="26"/>
    </row>
    <row r="5" spans="1:27" x14ac:dyDescent="0.25">
      <c r="A5" s="1"/>
      <c r="B5" s="1"/>
      <c r="C5" s="1"/>
      <c r="D5" s="1"/>
      <c r="E5" s="1"/>
      <c r="F5" s="27" t="s">
        <v>12</v>
      </c>
      <c r="G5" s="71"/>
      <c r="H5" s="71"/>
      <c r="I5" s="1"/>
      <c r="J5" s="1"/>
      <c r="K5" s="1"/>
      <c r="L5" s="1"/>
      <c r="M5" s="2" t="s">
        <v>2</v>
      </c>
      <c r="N5" s="72"/>
      <c r="O5" s="72"/>
      <c r="P5" s="54">
        <f>IF(N5="ft",30.48,1)</f>
        <v>1</v>
      </c>
      <c r="Q5" s="54"/>
      <c r="R5" s="3" t="str">
        <f>IF(N5="ft","cm","m")</f>
        <v>m</v>
      </c>
      <c r="S5" s="1"/>
      <c r="T5" s="1"/>
      <c r="U5" s="1"/>
      <c r="V5" s="1"/>
      <c r="W5" s="1"/>
      <c r="X5" s="1"/>
      <c r="Y5" s="1"/>
      <c r="Z5" s="26"/>
      <c r="AA5" s="26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6"/>
      <c r="AA6" s="26"/>
    </row>
    <row r="7" spans="1:27" x14ac:dyDescent="0.25">
      <c r="A7" s="1"/>
      <c r="B7" s="4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6"/>
      <c r="AA7" s="26"/>
    </row>
    <row r="8" spans="1:27" x14ac:dyDescent="0.25">
      <c r="A8" s="1"/>
      <c r="B8" s="1"/>
      <c r="C8" s="27" t="s">
        <v>5</v>
      </c>
      <c r="D8" s="64"/>
      <c r="E8" s="64"/>
      <c r="F8" s="1" t="str">
        <f>IF($N$5="","",$N$5)</f>
        <v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1"/>
      <c r="X8" s="1"/>
      <c r="Y8" s="1"/>
      <c r="Z8" s="26"/>
      <c r="AA8" s="26"/>
    </row>
    <row r="9" spans="1:27" ht="2.4500000000000002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1"/>
      <c r="X9" s="1"/>
      <c r="Y9" s="1"/>
      <c r="Z9" s="26"/>
      <c r="AA9" s="26"/>
    </row>
    <row r="10" spans="1:27" x14ac:dyDescent="0.25">
      <c r="A10" s="1"/>
      <c r="B10" s="1"/>
      <c r="C10" s="27" t="s">
        <v>6</v>
      </c>
      <c r="D10" s="64"/>
      <c r="E10" s="64"/>
      <c r="F10" s="1" t="str">
        <f>IF($N$5="","",$N$5)</f>
        <v/>
      </c>
      <c r="G10" s="1"/>
      <c r="H10" s="1"/>
      <c r="I10" s="1"/>
      <c r="J10" s="1"/>
      <c r="K10" s="1"/>
      <c r="L10" s="1"/>
      <c r="M10" s="1"/>
      <c r="N10" s="1"/>
      <c r="O10" s="54">
        <f>IF(N5="ft",30.48,1)</f>
        <v>1</v>
      </c>
      <c r="P10" s="54"/>
      <c r="Q10" s="3" t="str">
        <f>IF(N5="ft","cm","m")</f>
        <v>m</v>
      </c>
      <c r="R10" s="1"/>
      <c r="S10" s="5"/>
      <c r="T10" s="6" t="str">
        <f>IF(U10="","",1)</f>
        <v/>
      </c>
      <c r="U10" s="6" t="str">
        <f>IF(P19="","",P19)</f>
        <v/>
      </c>
      <c r="V10" s="5"/>
      <c r="W10" s="1"/>
      <c r="X10" s="1"/>
      <c r="Y10" s="1"/>
      <c r="Z10" s="26"/>
      <c r="AA10" s="26"/>
    </row>
    <row r="11" spans="1:27" ht="2.4500000000000002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1"/>
      <c r="X11" s="1"/>
      <c r="Y11" s="1"/>
      <c r="Z11" s="26"/>
      <c r="AA11" s="26"/>
    </row>
    <row r="12" spans="1:27" x14ac:dyDescent="0.25">
      <c r="A12" s="1"/>
      <c r="B12" s="1"/>
      <c r="C12" s="27" t="s">
        <v>3</v>
      </c>
      <c r="D12" s="64"/>
      <c r="E12" s="64"/>
      <c r="F12" s="1" t="str">
        <f>IF($N$5="","",$N$5)</f>
        <v/>
      </c>
      <c r="G12" s="1"/>
      <c r="H12" s="1"/>
      <c r="I12" s="17" t="str">
        <f>IF(D12="","","Baldes x 1m³")</f>
        <v/>
      </c>
      <c r="J12" s="18"/>
      <c r="K12" s="18"/>
      <c r="L12" s="1"/>
      <c r="M12" s="1"/>
      <c r="N12" s="1"/>
      <c r="O12" s="1"/>
      <c r="P12" s="1"/>
      <c r="Q12" s="1"/>
      <c r="R12" s="1"/>
      <c r="S12" s="5"/>
      <c r="T12" s="5"/>
      <c r="U12" s="5"/>
      <c r="V12" s="5"/>
      <c r="W12" s="1"/>
      <c r="X12" s="1"/>
      <c r="Y12" s="1"/>
      <c r="Z12" s="26"/>
      <c r="AA12" s="26"/>
    </row>
    <row r="13" spans="1:27" ht="15" customHeight="1" x14ac:dyDescent="0.25">
      <c r="A13" s="1"/>
      <c r="B13" s="1"/>
      <c r="C13" s="1"/>
      <c r="D13" s="1"/>
      <c r="E13" s="1"/>
      <c r="F13" s="1"/>
      <c r="G13" s="1"/>
      <c r="H13" s="1"/>
      <c r="I13" s="19" t="s">
        <v>15</v>
      </c>
      <c r="J13" s="20" t="s">
        <v>0</v>
      </c>
      <c r="K13" s="20" t="s">
        <v>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6"/>
      <c r="AA13" s="26"/>
    </row>
    <row r="14" spans="1:27" ht="15" customHeight="1" x14ac:dyDescent="0.25">
      <c r="A14" s="1"/>
      <c r="B14" s="7" t="s">
        <v>11</v>
      </c>
      <c r="C14" s="1"/>
      <c r="D14" s="1"/>
      <c r="E14" s="1"/>
      <c r="F14" s="1"/>
      <c r="G14" s="1"/>
      <c r="H14" s="1"/>
      <c r="I14" s="19" t="s">
        <v>7</v>
      </c>
      <c r="J14" s="20" t="s">
        <v>1</v>
      </c>
      <c r="K14" s="20" t="s">
        <v>9</v>
      </c>
      <c r="L14" s="1"/>
      <c r="M14" s="1"/>
      <c r="N14" s="1"/>
      <c r="O14" s="1"/>
      <c r="P14" s="1"/>
      <c r="Q14" s="1"/>
      <c r="R14" s="1"/>
      <c r="S14" s="60">
        <f>IF(N5="ft",30.48,1)</f>
        <v>1</v>
      </c>
      <c r="T14" s="60"/>
      <c r="U14" s="65" t="str">
        <f>IF(N5="ft","cm","m")</f>
        <v>m</v>
      </c>
      <c r="V14" s="1"/>
      <c r="W14" s="1"/>
      <c r="X14" s="1"/>
      <c r="Y14" s="1"/>
      <c r="Z14" s="26"/>
      <c r="AA14" s="26"/>
    </row>
    <row r="15" spans="1:27" ht="15" customHeight="1" x14ac:dyDescent="0.25">
      <c r="A15" s="1"/>
      <c r="B15" s="1"/>
      <c r="C15" s="1"/>
      <c r="D15" s="66" t="str">
        <f>IF(I12="Baldes x 1m³",D10,"")</f>
        <v/>
      </c>
      <c r="E15" s="66"/>
      <c r="F15" s="8" t="str">
        <f>IF(I12="Baldes x 1m³",F10,"")</f>
        <v/>
      </c>
      <c r="G15" s="1"/>
      <c r="H15" s="1"/>
      <c r="I15" s="19" t="s">
        <v>10</v>
      </c>
      <c r="J15" s="18"/>
      <c r="K15" s="18"/>
      <c r="L15" s="1"/>
      <c r="M15" s="1"/>
      <c r="N15" s="1"/>
      <c r="O15" s="1"/>
      <c r="P15" s="1"/>
      <c r="Q15" s="1"/>
      <c r="R15" s="1"/>
      <c r="S15" s="60"/>
      <c r="T15" s="60"/>
      <c r="U15" s="65"/>
      <c r="V15" s="1"/>
      <c r="W15" s="1"/>
      <c r="X15" s="1"/>
      <c r="Y15" s="1"/>
      <c r="Z15" s="26"/>
      <c r="AA15" s="26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6"/>
      <c r="AA16" s="26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8"/>
      <c r="K17" s="18"/>
      <c r="L17" s="38" t="str">
        <f>IF(I12="Baldes x 1m³","V =","")</f>
        <v/>
      </c>
      <c r="M17" s="38"/>
      <c r="N17" s="67" t="str">
        <f>IF(I12="Baldes x 1m³",D12,"")</f>
        <v/>
      </c>
      <c r="O17" s="67"/>
      <c r="P17" s="61" t="str">
        <f>IF(I12="Baldes x 1m³",PI(),"")</f>
        <v/>
      </c>
      <c r="Q17" s="61"/>
      <c r="R17" s="68" t="str">
        <f>IF(I12="Baldes x 1m³",D8,"")</f>
        <v/>
      </c>
      <c r="S17" s="68"/>
      <c r="T17" s="69" t="str">
        <f>IF(I12="Baldes x 1m³",D10,"")</f>
        <v/>
      </c>
      <c r="U17" s="69"/>
      <c r="V17" s="56" t="str">
        <f>IF(I12="Baldes x 1m³",D8,"")</f>
        <v/>
      </c>
      <c r="W17" s="56"/>
      <c r="X17" s="57" t="str">
        <f>IF(I12="Baldes x 1m³",D10,"")</f>
        <v/>
      </c>
      <c r="Y17" s="57"/>
      <c r="Z17" s="26"/>
      <c r="AA17" s="26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8"/>
      <c r="M18" s="38"/>
      <c r="N18" s="58" t="str">
        <f>IF(I12="Baldes x 1m³",3,"")</f>
        <v/>
      </c>
      <c r="O18" s="58"/>
      <c r="P18" s="58"/>
      <c r="Q18" s="58"/>
      <c r="R18" s="68"/>
      <c r="S18" s="68"/>
      <c r="T18" s="69"/>
      <c r="U18" s="69"/>
      <c r="V18" s="56"/>
      <c r="W18" s="56"/>
      <c r="X18" s="57"/>
      <c r="Y18" s="57"/>
      <c r="Z18" s="26"/>
      <c r="AA18" s="26"/>
    </row>
    <row r="19" spans="1:27" x14ac:dyDescent="0.25">
      <c r="A19" s="1"/>
      <c r="B19" s="1"/>
      <c r="C19" s="1"/>
      <c r="D19" s="1"/>
      <c r="E19" s="1"/>
      <c r="F19" s="1"/>
      <c r="G19" s="1"/>
      <c r="K19" s="1"/>
      <c r="L19" s="1"/>
      <c r="M19" s="2" t="str">
        <f>IF(I12="Baldes x 1m³","V =","")</f>
        <v/>
      </c>
      <c r="N19" s="59" t="str">
        <f>IF(I12="Baldes x 1m³",((D12*PI())/3)*(D8^2+D10^2+D8*D10),"")</f>
        <v/>
      </c>
      <c r="O19" s="59"/>
      <c r="P19" s="1" t="str">
        <f>IF(I12="Baldes x 1m³",(VLOOKUP(N5,J13:K14,2,FALSE)),"")</f>
        <v/>
      </c>
      <c r="Q19" s="1"/>
      <c r="R19" s="1"/>
      <c r="S19" s="1"/>
      <c r="T19" s="1"/>
      <c r="U19" s="1"/>
      <c r="V19" s="1"/>
      <c r="W19" s="1"/>
      <c r="X19" s="1"/>
      <c r="Y19" s="1"/>
      <c r="Z19" s="26"/>
      <c r="AA19" s="26"/>
    </row>
    <row r="20" spans="1:27" x14ac:dyDescent="0.25">
      <c r="A20" s="1"/>
      <c r="B20" s="1"/>
      <c r="C20" s="1"/>
      <c r="D20" s="1"/>
      <c r="E20" s="1"/>
      <c r="F20" s="1"/>
      <c r="G20" s="60" t="str">
        <f>IF(I12="Baldes x 1m³",D12,"")</f>
        <v/>
      </c>
      <c r="H20" s="60"/>
      <c r="I20" s="29" t="str">
        <f>IF(I12="Baldes x 1m³",F12,"")</f>
        <v/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6"/>
      <c r="AA20" s="26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 t="str">
        <f>IF(I12="Baldes x 1m³","N° Baldes =","")</f>
        <v/>
      </c>
      <c r="M21" s="38"/>
      <c r="N21" s="38"/>
      <c r="O21" s="38"/>
      <c r="P21" s="61" t="str">
        <f>IF(I12="Baldes x 1m³",1,"")</f>
        <v/>
      </c>
      <c r="Q21" s="61"/>
      <c r="R21" s="9" t="str">
        <f>IF(I12="Baldes x 1m³",P19,"")</f>
        <v/>
      </c>
      <c r="S21" s="62" t="str">
        <f>IF(I12="Baldes x 1m³","=","")</f>
        <v/>
      </c>
      <c r="T21" s="41" t="str">
        <f>IF(I12="Baldes x 1m³",P21/P22,"")</f>
        <v/>
      </c>
      <c r="U21" s="41"/>
      <c r="V21" s="1"/>
      <c r="W21" s="1"/>
      <c r="X21" s="1"/>
      <c r="Y21" s="1"/>
      <c r="Z21" s="26"/>
      <c r="AA21" s="26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38"/>
      <c r="N22" s="38"/>
      <c r="O22" s="38"/>
      <c r="P22" s="63" t="str">
        <f>IF(I12="Baldes x 1m³",N19,"")</f>
        <v/>
      </c>
      <c r="Q22" s="63"/>
      <c r="R22" s="1" t="str">
        <f>IF(I12="Baldes x 1m³",P19,"")</f>
        <v/>
      </c>
      <c r="S22" s="62"/>
      <c r="T22" s="41"/>
      <c r="U22" s="41"/>
      <c r="V22" s="1"/>
      <c r="W22" s="1"/>
      <c r="X22" s="1"/>
      <c r="Y22" s="1"/>
      <c r="Z22" s="26"/>
      <c r="AA22" s="26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6"/>
      <c r="AA23" s="26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" t="str">
        <f>IF(I12="Baldes x 1m³","→","")</f>
        <v/>
      </c>
      <c r="N24" s="52" t="str">
        <f>IF(I12="Baldes x 1m³",INT(T21),"")</f>
        <v/>
      </c>
      <c r="O24" s="52"/>
      <c r="P24" s="1" t="str">
        <f>IF(I12="Baldes x 1m³","baldes","")</f>
        <v/>
      </c>
      <c r="Q24" s="11"/>
      <c r="R24" s="12" t="str">
        <f>IF(I12="Baldes x 1m³","+","")</f>
        <v/>
      </c>
      <c r="S24" s="53" t="str">
        <f>IF(I12="Baldes x 1m³",(T21-N24),"")</f>
        <v/>
      </c>
      <c r="T24" s="53"/>
      <c r="U24" s="1" t="str">
        <f>IF(I12="Baldes x 1m³","de 1 balde","")</f>
        <v/>
      </c>
      <c r="V24" s="1"/>
      <c r="W24" s="1"/>
      <c r="X24" s="1"/>
      <c r="Y24" s="1"/>
      <c r="Z24" s="26"/>
      <c r="AA24" s="26"/>
    </row>
    <row r="25" spans="1:27" x14ac:dyDescent="0.25">
      <c r="A25" s="1"/>
      <c r="B25" s="1"/>
      <c r="C25" s="1"/>
      <c r="D25" s="54" t="str">
        <f>IF(I12="Baldes x 1m³",D8,"")</f>
        <v/>
      </c>
      <c r="E25" s="54"/>
      <c r="F25" s="3" t="str">
        <f>IF(I12="Baldes x 1m³",F8,"")</f>
        <v/>
      </c>
      <c r="G25" s="1"/>
      <c r="H25" s="1"/>
      <c r="I25" s="1"/>
      <c r="J25" s="1"/>
      <c r="K25" s="1"/>
      <c r="L25" s="1"/>
      <c r="M25" s="18"/>
      <c r="N25" s="18" t="str">
        <f>IF(G5="","",G5*T21)</f>
        <v/>
      </c>
      <c r="O25" s="18"/>
      <c r="P25" s="18"/>
      <c r="Q25" s="1"/>
      <c r="R25" s="1"/>
      <c r="S25" s="1"/>
      <c r="T25" s="1"/>
      <c r="U25" s="1"/>
      <c r="V25" s="1"/>
      <c r="W25" s="1"/>
      <c r="X25" s="1"/>
      <c r="Y25" s="1"/>
      <c r="Z25" s="26"/>
      <c r="AA25" s="26"/>
    </row>
    <row r="26" spans="1:27" x14ac:dyDescent="0.25">
      <c r="A26" s="1"/>
      <c r="B26" s="1"/>
      <c r="C26" s="1"/>
      <c r="D26" s="28"/>
      <c r="E26" s="28"/>
      <c r="F26" s="3"/>
      <c r="G26" s="1"/>
      <c r="H26" s="1"/>
      <c r="I26" s="1"/>
      <c r="J26" s="13" t="str">
        <f>IF($G$5="","","∴")</f>
        <v/>
      </c>
      <c r="K26" s="43" t="str">
        <f>IF($G$5="","",$G$5)</f>
        <v/>
      </c>
      <c r="L26" s="43"/>
      <c r="M26" s="14" t="str">
        <f>IF($G$5="","","=")</f>
        <v/>
      </c>
      <c r="N26" s="44" t="str">
        <f>IF($G$5="","",INT(N25))</f>
        <v/>
      </c>
      <c r="O26" s="44"/>
      <c r="P26" s="44" t="str">
        <f>IF($G$5="","","baldes")</f>
        <v/>
      </c>
      <c r="Q26" s="44"/>
      <c r="R26" s="14" t="str">
        <f>IF(G5="","","+")</f>
        <v/>
      </c>
      <c r="S26" s="55" t="str">
        <f>IF(G5="","",(N25-N26))</f>
        <v/>
      </c>
      <c r="T26" s="55"/>
      <c r="U26" s="46" t="str">
        <f>IF(G5="","","de 1 balde")</f>
        <v/>
      </c>
      <c r="V26" s="46"/>
      <c r="W26" s="46"/>
      <c r="X26" s="1"/>
      <c r="Y26" s="1"/>
      <c r="Z26" s="26"/>
      <c r="AA26" s="26"/>
    </row>
    <row r="27" spans="1:27" x14ac:dyDescent="0.25">
      <c r="A27" s="1"/>
      <c r="B27" s="1"/>
      <c r="C27" s="1"/>
      <c r="D27" s="28"/>
      <c r="E27" s="28"/>
      <c r="F27" s="3"/>
      <c r="G27" s="1"/>
      <c r="H27" s="1"/>
      <c r="I27" s="1"/>
      <c r="J27" s="13"/>
      <c r="K27" s="32"/>
      <c r="L27" s="32"/>
      <c r="M27" s="14"/>
      <c r="N27" s="33"/>
      <c r="O27" s="33"/>
      <c r="P27" s="33"/>
      <c r="Q27" s="33"/>
      <c r="R27" s="14"/>
      <c r="S27" s="34"/>
      <c r="T27" s="34"/>
      <c r="U27" s="31"/>
      <c r="V27" s="31"/>
      <c r="W27" s="31"/>
      <c r="X27" s="1"/>
      <c r="Y27" s="1"/>
      <c r="Z27" s="26"/>
      <c r="AA27" s="26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6"/>
      <c r="AA28" s="26"/>
    </row>
    <row r="29" spans="1:27" x14ac:dyDescent="0.25">
      <c r="A29" s="1"/>
      <c r="B29" s="47"/>
      <c r="C29" s="47"/>
      <c r="D29" s="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8"/>
      <c r="W29" s="18"/>
      <c r="X29" s="18"/>
      <c r="Y29" s="18"/>
      <c r="Z29" s="26"/>
      <c r="AA29" s="26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5" t="str">
        <f>IF(C31="","","1 ft³ =")</f>
        <v/>
      </c>
      <c r="M30" s="15"/>
      <c r="N30" s="15" t="str">
        <f>IF(C31="","","0.028 m³")</f>
        <v/>
      </c>
      <c r="O30" s="15"/>
      <c r="P30" s="15"/>
      <c r="Q30" s="1"/>
      <c r="R30" s="1"/>
      <c r="S30" s="1"/>
      <c r="T30" s="1"/>
      <c r="U30" s="1"/>
      <c r="V30" s="18"/>
      <c r="W30" s="18"/>
      <c r="X30" s="21" t="s">
        <v>13</v>
      </c>
      <c r="Y30" s="18"/>
      <c r="Z30" s="26"/>
      <c r="AA30" s="26"/>
    </row>
    <row r="31" spans="1:27" x14ac:dyDescent="0.25">
      <c r="A31" s="1"/>
      <c r="B31" s="1"/>
      <c r="C31" s="48" t="str">
        <f>IF(B29="Carretilla",2,IF(B29="Buggie",3,""))</f>
        <v/>
      </c>
      <c r="D31" s="48"/>
      <c r="E31" s="1"/>
      <c r="F31" s="1"/>
      <c r="G31" s="1"/>
      <c r="H31" s="1"/>
      <c r="I31" s="1"/>
      <c r="J31" s="1"/>
      <c r="K31" s="1"/>
      <c r="L31" s="15" t="str">
        <f>IF(C31="","","1 m³ =")</f>
        <v/>
      </c>
      <c r="M31" s="15"/>
      <c r="N31" s="15" t="str">
        <f>IF(C31="","","35.315 ft³")</f>
        <v/>
      </c>
      <c r="O31" s="15"/>
      <c r="P31" s="15"/>
      <c r="Q31" s="1"/>
      <c r="R31" s="1"/>
      <c r="S31" s="1"/>
      <c r="T31" s="1"/>
      <c r="U31" s="1"/>
      <c r="V31" s="18"/>
      <c r="W31" s="18"/>
      <c r="X31" s="21" t="s">
        <v>14</v>
      </c>
      <c r="Y31" s="18"/>
      <c r="Z31" s="26"/>
      <c r="AA31" s="26"/>
    </row>
    <row r="32" spans="1:27" x14ac:dyDescent="0.25">
      <c r="A32" s="1"/>
      <c r="B32" s="1"/>
      <c r="C32" s="1"/>
      <c r="D32" s="16" t="str">
        <f>IF(C31="","","↘")</f>
        <v/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8"/>
      <c r="W32" s="18"/>
      <c r="X32" s="18"/>
      <c r="Y32" s="18"/>
      <c r="Z32" s="26"/>
      <c r="AA32" s="26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49" t="str">
        <f>IF(C31="","",C31)</f>
        <v/>
      </c>
      <c r="L33" s="49"/>
      <c r="M33" s="49"/>
      <c r="N33" s="39" t="str">
        <f>IF(C31="","",1)</f>
        <v/>
      </c>
      <c r="O33" s="39"/>
      <c r="P33" s="39"/>
      <c r="Q33" s="50" t="str">
        <f>IF(C31="","",K33*(N33/N34))</f>
        <v/>
      </c>
      <c r="R33" s="50"/>
      <c r="S33" s="50"/>
      <c r="T33" s="50"/>
      <c r="U33" s="1"/>
      <c r="V33" s="1"/>
      <c r="W33" s="1"/>
      <c r="X33" s="1"/>
      <c r="Y33" s="1"/>
      <c r="Z33" s="26"/>
      <c r="AA33" s="26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9"/>
      <c r="L34" s="49"/>
      <c r="M34" s="49"/>
      <c r="N34" s="51" t="str">
        <f>IF(C31="","",35.315)</f>
        <v/>
      </c>
      <c r="O34" s="51"/>
      <c r="P34" s="51"/>
      <c r="Q34" s="50"/>
      <c r="R34" s="50"/>
      <c r="S34" s="50"/>
      <c r="T34" s="50"/>
      <c r="U34" s="1"/>
      <c r="V34" s="1"/>
      <c r="W34" s="1"/>
      <c r="X34" s="1"/>
      <c r="Y34" s="1"/>
      <c r="Z34" s="26"/>
      <c r="AA34" s="26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6"/>
      <c r="AA35" s="26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38" t="str">
        <f>IF(C31="","",IF(B29="buggie","N° Buggies =","N° Carretillas ="))</f>
        <v/>
      </c>
      <c r="L36" s="38"/>
      <c r="M36" s="38"/>
      <c r="N36" s="38"/>
      <c r="O36" s="38"/>
      <c r="P36" s="39" t="str">
        <f>IF(C31="","",1)</f>
        <v/>
      </c>
      <c r="Q36" s="39"/>
      <c r="R36" s="39"/>
      <c r="S36" s="40" t="str">
        <f>IF(C31="","",P36/P37)</f>
        <v/>
      </c>
      <c r="T36" s="40"/>
      <c r="U36" s="40"/>
      <c r="V36" s="41" t="str">
        <f>IF(C31="","",ROUND(S36,0))</f>
        <v/>
      </c>
      <c r="W36" s="41"/>
      <c r="X36" s="41"/>
      <c r="Y36" s="41"/>
      <c r="Z36" s="26"/>
      <c r="AA36" s="26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38"/>
      <c r="L37" s="38"/>
      <c r="M37" s="38"/>
      <c r="N37" s="38"/>
      <c r="O37" s="38"/>
      <c r="P37" s="42" t="str">
        <f>IF(C31="","",Q33)</f>
        <v/>
      </c>
      <c r="Q37" s="42"/>
      <c r="R37" s="42"/>
      <c r="S37" s="40"/>
      <c r="T37" s="40"/>
      <c r="U37" s="40"/>
      <c r="V37" s="41"/>
      <c r="W37" s="41"/>
      <c r="X37" s="41"/>
      <c r="Y37" s="41"/>
      <c r="Z37" s="26"/>
      <c r="AA37" s="26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6"/>
      <c r="AA38" s="26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3" t="str">
        <f>IF($G$5="","","∴")</f>
        <v/>
      </c>
      <c r="L39" s="43" t="str">
        <f>IF($G$5="","",$G$5)</f>
        <v/>
      </c>
      <c r="M39" s="43"/>
      <c r="N39" s="14" t="str">
        <f>IF($G$5="","","=")</f>
        <v/>
      </c>
      <c r="O39" s="44" t="str">
        <f>IF($G$5="","",V36*G5)</f>
        <v/>
      </c>
      <c r="P39" s="44"/>
      <c r="Q39" s="45" t="str">
        <f>IF($G$5="","",IF(B29="Buggie","Buggies",IF(B29="carretilla","Carretillas","")))</f>
        <v/>
      </c>
      <c r="R39" s="45"/>
      <c r="S39" s="45"/>
      <c r="T39" s="45"/>
      <c r="U39" s="1"/>
      <c r="V39" s="1"/>
      <c r="W39" s="1"/>
      <c r="X39" s="1"/>
      <c r="Y39" s="1"/>
      <c r="Z39" s="26"/>
      <c r="AA39" s="26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6"/>
      <c r="AA40" s="26"/>
    </row>
    <row r="41" spans="1:27" x14ac:dyDescent="0.25">
      <c r="A41" s="1"/>
      <c r="B41" s="1"/>
      <c r="C41" s="1"/>
      <c r="D41" s="1"/>
      <c r="E41" s="36" t="s">
        <v>16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"/>
      <c r="X41" s="1"/>
      <c r="Y41" s="1"/>
      <c r="Z41" s="26"/>
      <c r="AA41" s="26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6"/>
      <c r="AA42" s="26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6"/>
      <c r="AA43" s="26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6"/>
      <c r="AA44" s="26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6"/>
      <c r="AA45" s="26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6"/>
      <c r="AA46" s="26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2" t="s">
        <v>17</v>
      </c>
      <c r="AA47" s="26"/>
    </row>
    <row r="48" spans="1:27" x14ac:dyDescent="0.25">
      <c r="A48" s="23" t="s">
        <v>18</v>
      </c>
      <c r="B48" s="1"/>
      <c r="C48" s="1"/>
      <c r="D48" s="1"/>
      <c r="E48" s="1"/>
      <c r="F48" s="1"/>
      <c r="G48" s="37" t="str">
        <f>IFERROR(IF(C31="","",T21/S36),"")</f>
        <v/>
      </c>
      <c r="H48" s="37"/>
      <c r="I48" s="37"/>
      <c r="J48" s="37"/>
      <c r="K48" s="1"/>
      <c r="L48" s="1"/>
      <c r="M48" s="1"/>
      <c r="N48" s="1"/>
      <c r="O48" s="1"/>
      <c r="P48" s="1"/>
      <c r="Q48" s="11" t="str">
        <f>IF(C31="","",1)</f>
        <v/>
      </c>
      <c r="R48" s="11" t="str">
        <f>IF(B29="","",B29)</f>
        <v/>
      </c>
      <c r="S48" s="1"/>
      <c r="T48" s="1"/>
      <c r="U48" s="1"/>
      <c r="V48" s="1"/>
      <c r="W48" s="1"/>
      <c r="X48" s="1"/>
      <c r="Y48" s="1"/>
      <c r="AA48" s="26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A49" s="1"/>
    </row>
  </sheetData>
  <sheetProtection algorithmName="SHA-512" hashValue="OcXlQkZSGnHRMhFVTf55W+xlzEiNAWkeZzicxHmqO5ZTynvVPNGZNzmDrQECiaUAiPTnmKMwcDq47631YY4Fkw==" saltValue="uwkq/XiX31sF92GFMk2Azg==" spinCount="100000" sheet="1" objects="1" scenarios="1"/>
  <mergeCells count="50">
    <mergeCell ref="D10:E10"/>
    <mergeCell ref="O10:P10"/>
    <mergeCell ref="B2:Y2"/>
    <mergeCell ref="G5:H5"/>
    <mergeCell ref="N5:O5"/>
    <mergeCell ref="P5:Q5"/>
    <mergeCell ref="D8:E8"/>
    <mergeCell ref="D12:E12"/>
    <mergeCell ref="S14:T15"/>
    <mergeCell ref="U14:U15"/>
    <mergeCell ref="D15:E15"/>
    <mergeCell ref="L17:M18"/>
    <mergeCell ref="N17:O17"/>
    <mergeCell ref="P17:Q17"/>
    <mergeCell ref="R17:S18"/>
    <mergeCell ref="T17:U18"/>
    <mergeCell ref="L21:O22"/>
    <mergeCell ref="P21:Q21"/>
    <mergeCell ref="S21:S22"/>
    <mergeCell ref="T21:U22"/>
    <mergeCell ref="P22:Q22"/>
    <mergeCell ref="V17:W18"/>
    <mergeCell ref="X17:Y18"/>
    <mergeCell ref="N18:Q18"/>
    <mergeCell ref="N19:O19"/>
    <mergeCell ref="G20:H20"/>
    <mergeCell ref="N24:O24"/>
    <mergeCell ref="S24:T24"/>
    <mergeCell ref="D25:E25"/>
    <mergeCell ref="K26:L26"/>
    <mergeCell ref="N26:O26"/>
    <mergeCell ref="P26:Q26"/>
    <mergeCell ref="S26:T26"/>
    <mergeCell ref="U26:W26"/>
    <mergeCell ref="B29:D29"/>
    <mergeCell ref="C31:D31"/>
    <mergeCell ref="K33:M34"/>
    <mergeCell ref="N33:P33"/>
    <mergeCell ref="Q33:T34"/>
    <mergeCell ref="N34:P34"/>
    <mergeCell ref="E41:V41"/>
    <mergeCell ref="G48:J48"/>
    <mergeCell ref="K36:O37"/>
    <mergeCell ref="P36:R36"/>
    <mergeCell ref="S36:U37"/>
    <mergeCell ref="V36:Y37"/>
    <mergeCell ref="P37:R37"/>
    <mergeCell ref="L39:M39"/>
    <mergeCell ref="O39:P39"/>
    <mergeCell ref="Q39:T39"/>
  </mergeCells>
  <conditionalFormatting sqref="N5:O5">
    <cfRule type="containsBlanks" dxfId="11" priority="12">
      <formula>LEN(TRIM(N5))=0</formula>
    </cfRule>
  </conditionalFormatting>
  <conditionalFormatting sqref="D8:E8">
    <cfRule type="containsBlanks" dxfId="10" priority="11">
      <formula>LEN(TRIM(D8))=0</formula>
    </cfRule>
  </conditionalFormatting>
  <conditionalFormatting sqref="D10:E10">
    <cfRule type="containsBlanks" dxfId="9" priority="10">
      <formula>LEN(TRIM(D10))=0</formula>
    </cfRule>
  </conditionalFormatting>
  <conditionalFormatting sqref="D12:E12">
    <cfRule type="containsBlanks" dxfId="8" priority="9">
      <formula>LEN(TRIM(D12))=0</formula>
    </cfRule>
  </conditionalFormatting>
  <conditionalFormatting sqref="N17:Q17">
    <cfRule type="containsBlanks" dxfId="7" priority="8">
      <formula>LEN(TRIM(N17))=0</formula>
    </cfRule>
  </conditionalFormatting>
  <conditionalFormatting sqref="P21:Q21">
    <cfRule type="containsBlanks" dxfId="6" priority="7">
      <formula>LEN(TRIM(P21))=0</formula>
    </cfRule>
  </conditionalFormatting>
  <conditionalFormatting sqref="R21">
    <cfRule type="containsBlanks" dxfId="5" priority="6">
      <formula>LEN(TRIM(R21))=0</formula>
    </cfRule>
  </conditionalFormatting>
  <conditionalFormatting sqref="G5:H5">
    <cfRule type="containsBlanks" dxfId="4" priority="5">
      <formula>LEN(TRIM(G5))=0</formula>
    </cfRule>
  </conditionalFormatting>
  <conditionalFormatting sqref="B29:D29">
    <cfRule type="containsBlanks" dxfId="3" priority="4">
      <formula>LEN(TRIM(B29))=0</formula>
    </cfRule>
  </conditionalFormatting>
  <conditionalFormatting sqref="J26:W27">
    <cfRule type="containsBlanks" dxfId="2" priority="3">
      <formula>LEN(TRIM(J26))=0</formula>
    </cfRule>
  </conditionalFormatting>
  <conditionalFormatting sqref="K39:Q39">
    <cfRule type="containsBlanks" dxfId="1" priority="2">
      <formula>LEN(TRIM(K39))=0</formula>
    </cfRule>
  </conditionalFormatting>
  <conditionalFormatting sqref="N33:P33 P36:R36">
    <cfRule type="containsBlanks" dxfId="0" priority="1">
      <formula>LEN(TRIM(N33))=0</formula>
    </cfRule>
  </conditionalFormatting>
  <dataValidations count="2">
    <dataValidation type="list" allowBlank="1" showInputMessage="1" showErrorMessage="1" sqref="B29:D29">
      <formula1>$X$30:$X$31</formula1>
    </dataValidation>
    <dataValidation type="list" allowBlank="1" showInputMessage="1" showErrorMessage="1" sqref="N5:O5">
      <formula1>$J$13:$J$14</formula1>
    </dataValidation>
  </dataValidations>
  <hyperlinks>
    <hyperlink ref="Z47" r:id="rId1"/>
    <hyperlink ref="A1" r:id="rId2"/>
    <hyperlink ref="Z1" r:id="rId3"/>
    <hyperlink ref="A48" r:id="rId4"/>
  </hyperlinks>
  <pageMargins left="0.7" right="0.70833333333333337" top="0.75" bottom="0.75" header="0.3" footer="0.3"/>
  <pageSetup orientation="portrait" horizontalDpi="300" verticalDpi="0" copies="0" r:id="rId5"/>
  <headerFooter>
    <oddHeader>&amp;L&amp;G&amp;R&amp;G</oddHeader>
    <oddFooter>&amp;C&amp;K002060🌐 hebmerma.com</oddFooter>
  </headerFooter>
  <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DOSIFICACION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cp:lastPrinted>2023-03-10T15:02:53Z</cp:lastPrinted>
  <dcterms:created xsi:type="dcterms:W3CDTF">2023-03-07T16:20:42Z</dcterms:created>
  <dcterms:modified xsi:type="dcterms:W3CDTF">2023-03-10T15:12:33Z</dcterms:modified>
</cp:coreProperties>
</file>