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©HM.EXCEL\CARRETERAS\"/>
    </mc:Choice>
  </mc:AlternateContent>
  <bookViews>
    <workbookView xWindow="0" yWindow="0" windowWidth="9225" windowHeight="9930"/>
  </bookViews>
  <sheets>
    <sheet name="MOTONIVELADO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H8" i="1"/>
  <c r="AW5" i="1"/>
  <c r="AR5" i="1"/>
  <c r="AM5" i="1"/>
  <c r="AH5" i="1"/>
  <c r="AK9" i="1"/>
  <c r="AF9" i="1"/>
  <c r="AU6" i="1"/>
  <c r="AP6" i="1"/>
  <c r="AK6" i="1"/>
  <c r="AK8" i="1"/>
  <c r="AF8" i="1"/>
  <c r="AU5" i="1"/>
  <c r="AP5" i="1"/>
  <c r="AK5" i="1"/>
  <c r="AI8" i="1"/>
  <c r="AD8" i="1"/>
  <c r="AS5" i="1"/>
  <c r="AN5" i="1"/>
  <c r="AI5" i="1"/>
  <c r="AC5" i="1"/>
  <c r="AC11" i="1" s="1"/>
  <c r="AF6" i="1"/>
  <c r="AF5" i="1"/>
  <c r="AD5" i="1"/>
  <c r="T36" i="1"/>
  <c r="W36" i="1" s="1"/>
  <c r="AD9" i="1" s="1"/>
  <c r="AC15" i="1" l="1"/>
  <c r="T38" i="1"/>
  <c r="W38" i="1" s="1"/>
  <c r="AI9" i="1" s="1"/>
  <c r="T34" i="1"/>
  <c r="W34" i="1" s="1"/>
  <c r="AS6" i="1" s="1"/>
  <c r="T32" i="1"/>
  <c r="W32" i="1" s="1"/>
  <c r="AN6" i="1" s="1"/>
  <c r="T30" i="1"/>
  <c r="W30" i="1" s="1"/>
  <c r="AI6" i="1" s="1"/>
  <c r="T28" i="1"/>
  <c r="W28" i="1" s="1"/>
  <c r="AD6" i="1" s="1"/>
  <c r="Q38" i="1"/>
  <c r="Q36" i="1"/>
  <c r="Q34" i="1"/>
  <c r="Q32" i="1"/>
  <c r="Q30" i="1"/>
  <c r="Q28" i="1"/>
  <c r="AE15" i="1" l="1"/>
  <c r="AC18" i="1"/>
  <c r="AI15" i="1"/>
  <c r="C42" i="1"/>
  <c r="C46" i="1" l="1"/>
  <c r="G46" i="1" s="1"/>
  <c r="AH18" i="1" s="1"/>
  <c r="AD11" i="1"/>
  <c r="AE16" i="1"/>
  <c r="AE18" i="1" l="1"/>
</calcChain>
</file>

<file path=xl/sharedStrings.xml><?xml version="1.0" encoding="utf-8"?>
<sst xmlns="http://schemas.openxmlformats.org/spreadsheetml/2006/main" count="35" uniqueCount="26">
  <si>
    <t>E =</t>
  </si>
  <si>
    <t>http://hebmerma.com/</t>
  </si>
  <si>
    <t>https://www.youtube.com/c/HebMerma</t>
  </si>
  <si>
    <t>MOTONIVELADORA</t>
  </si>
  <si>
    <t>120 G</t>
  </si>
  <si>
    <t>Rendimiento.</t>
  </si>
  <si>
    <t>Tiempo Total.</t>
  </si>
  <si>
    <t>P =</t>
  </si>
  <si>
    <t>a =</t>
  </si>
  <si>
    <t>Modelo =</t>
  </si>
  <si>
    <t>Datos:</t>
  </si>
  <si>
    <t>D =</t>
  </si>
  <si>
    <t>RENDIMIENTO DE MAQUINARIAS PARA CONSTRUCCION DE CARRETERAS</t>
  </si>
  <si>
    <t>donde:</t>
  </si>
  <si>
    <r>
      <rPr>
        <b/>
        <sz val="12"/>
        <color rgb="FF0070C0"/>
        <rFont val="Times New Roman"/>
        <family val="1"/>
      </rPr>
      <t xml:space="preserve">P = </t>
    </r>
    <r>
      <rPr>
        <i/>
        <sz val="12"/>
        <color rgb="FF0070C0"/>
        <rFont val="Times New Roman"/>
        <family val="1"/>
      </rPr>
      <t xml:space="preserve">Número de pasadas requerido. </t>
    </r>
  </si>
  <si>
    <r>
      <rPr>
        <b/>
        <sz val="12"/>
        <color rgb="FF0070C0"/>
        <rFont val="Times New Roman"/>
        <family val="1"/>
      </rPr>
      <t xml:space="preserve">D = </t>
    </r>
    <r>
      <rPr>
        <i/>
        <sz val="12"/>
        <color rgb="FF0070C0"/>
        <rFont val="Times New Roman"/>
        <family val="1"/>
      </rPr>
      <t>Distancia recorrida en cada pasada.</t>
    </r>
  </si>
  <si>
    <r>
      <rPr>
        <b/>
        <sz val="12"/>
        <color rgb="FF0070C0"/>
        <rFont val="Times New Roman"/>
        <family val="1"/>
      </rPr>
      <t xml:space="preserve">S = </t>
    </r>
    <r>
      <rPr>
        <i/>
        <sz val="12"/>
        <color rgb="FF0070C0"/>
        <rFont val="Times New Roman"/>
        <family val="1"/>
      </rPr>
      <t>Velocidad de la motoniveladora.</t>
    </r>
  </si>
  <si>
    <r>
      <rPr>
        <b/>
        <sz val="12"/>
        <color rgb="FF0070C0"/>
        <rFont val="Times New Roman"/>
        <family val="1"/>
      </rPr>
      <t>a =</t>
    </r>
    <r>
      <rPr>
        <i/>
        <sz val="12"/>
        <color rgb="FF0070C0"/>
        <rFont val="Times New Roman"/>
        <family val="1"/>
      </rPr>
      <t xml:space="preserve"> Ancho de la calzada mas bermas.</t>
    </r>
  </si>
  <si>
    <r>
      <rPr>
        <b/>
        <sz val="12"/>
        <color rgb="FF0070C0"/>
        <rFont val="Times New Roman"/>
        <family val="1"/>
      </rPr>
      <t>t =</t>
    </r>
    <r>
      <rPr>
        <i/>
        <sz val="12"/>
        <color rgb="FF0070C0"/>
        <rFont val="Times New Roman"/>
        <family val="1"/>
      </rPr>
      <t xml:space="preserve"> Tiempo total.</t>
    </r>
  </si>
  <si>
    <t>km</t>
  </si>
  <si>
    <t>m</t>
  </si>
  <si>
    <t>https://hebmerma.com/</t>
  </si>
  <si>
    <t>Cálculo de Tiempo Total.</t>
  </si>
  <si>
    <t>Cálculo de Rendimiento.</t>
  </si>
  <si>
    <t>🌐 hebmerma.com</t>
  </si>
  <si>
    <r>
      <rPr>
        <b/>
        <sz val="12"/>
        <color rgb="FF0070C0"/>
        <rFont val="Times New Roman"/>
        <family val="1"/>
      </rPr>
      <t>E =</t>
    </r>
    <r>
      <rPr>
        <i/>
        <sz val="12"/>
        <color rgb="FF0070C0"/>
        <rFont val="Times New Roman"/>
        <family val="1"/>
      </rPr>
      <t xml:space="preserve"> Factor de eficiencia de la motoniveladora.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</si>
</sst>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&quot;→&quot;\ \ \ 0&quot; m2/h&quot;"/>
    <numFmt numFmtId="165" formatCode="&quot;R =&quot;\ General"/>
    <numFmt numFmtId="166" formatCode="&quot;t =&quot;\ General\ &quot;h&quot;"/>
    <numFmt numFmtId="167" formatCode=";;;"/>
    <numFmt numFmtId="168" formatCode="General\ &quot;*&quot;"/>
    <numFmt numFmtId="169" formatCode="&quot;*&quot;\ General"/>
    <numFmt numFmtId="170" formatCode="General\ &quot;h&quot;"/>
    <numFmt numFmtId="171" formatCode="General\ &quot;(1000)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70C0"/>
      <name val="Times New Roman"/>
      <family val="1"/>
    </font>
    <font>
      <sz val="11"/>
      <color theme="10"/>
      <name val="Calibri"/>
      <family val="2"/>
      <scheme val="minor"/>
    </font>
    <font>
      <sz val="11"/>
      <color rgb="FF0070C0"/>
      <name val="Times New Roman"/>
      <family val="1"/>
    </font>
    <font>
      <sz val="10"/>
      <color theme="0"/>
      <name val="Calibri"/>
      <family val="2"/>
      <scheme val="minor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6" fillId="0" borderId="0" xfId="0" applyNumberFormat="1" applyFont="1" applyFill="1" applyProtection="1">
      <protection hidden="1"/>
    </xf>
    <xf numFmtId="0" fontId="3" fillId="0" borderId="0" xfId="0" applyNumberFormat="1" applyFont="1" applyFill="1" applyProtection="1">
      <protection hidden="1"/>
    </xf>
    <xf numFmtId="0" fontId="10" fillId="0" borderId="0" xfId="2" applyFont="1" applyFill="1" applyProtection="1"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167" fontId="3" fillId="0" borderId="0" xfId="0" applyNumberFormat="1" applyFont="1" applyFill="1" applyProtection="1">
      <protection hidden="1"/>
    </xf>
    <xf numFmtId="167" fontId="13" fillId="0" borderId="0" xfId="2" applyNumberFormat="1" applyFont="1" applyFill="1" applyAlignment="1" applyProtection="1">
      <alignment horizontal="right" vertical="top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5" fillId="0" borderId="0" xfId="2" applyNumberFormat="1" applyFont="1" applyFill="1" applyProtection="1">
      <protection hidden="1"/>
    </xf>
    <xf numFmtId="0" fontId="16" fillId="0" borderId="0" xfId="0" applyNumberFormat="1" applyFont="1" applyFill="1" applyProtection="1">
      <protection hidden="1"/>
    </xf>
    <xf numFmtId="0" fontId="15" fillId="0" borderId="0" xfId="2" applyNumberFormat="1" applyFont="1" applyFill="1" applyAlignment="1" applyProtection="1">
      <alignment horizontal="right"/>
      <protection hidden="1"/>
    </xf>
    <xf numFmtId="0" fontId="15" fillId="0" borderId="0" xfId="2" applyNumberFormat="1" applyFont="1" applyFill="1" applyAlignment="1" applyProtection="1">
      <alignment horizontal="left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11" fillId="0" borderId="0" xfId="0" applyNumberFormat="1" applyFont="1" applyFill="1" applyProtection="1">
      <protection hidden="1"/>
    </xf>
    <xf numFmtId="167" fontId="6" fillId="0" borderId="0" xfId="0" applyNumberFormat="1" applyFont="1" applyFill="1" applyBorder="1" applyAlignment="1" applyProtection="1">
      <alignment vertical="center"/>
      <protection hidden="1"/>
    </xf>
    <xf numFmtId="167" fontId="6" fillId="0" borderId="0" xfId="0" applyNumberFormat="1" applyFont="1" applyFill="1" applyProtection="1">
      <protection hidden="1"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5" fontId="3" fillId="0" borderId="0" xfId="3" applyNumberFormat="1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9" fontId="6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68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69" fontId="3" fillId="0" borderId="1" xfId="0" applyNumberFormat="1" applyFont="1" applyFill="1" applyBorder="1" applyAlignment="1" applyProtection="1">
      <alignment horizontal="center"/>
      <protection hidden="1"/>
    </xf>
    <xf numFmtId="170" fontId="3" fillId="0" borderId="0" xfId="0" applyNumberFormat="1" applyFont="1" applyFill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20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hebmerma.com/" TargetMode="External"/><Relationship Id="rId7" Type="http://schemas.openxmlformats.org/officeDocument/2006/relationships/image" Target="../media/image2.png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hyperlink" Target="https://hebmerma.com/" TargetMode="External"/><Relationship Id="rId5" Type="http://schemas.openxmlformats.org/officeDocument/2006/relationships/hyperlink" Target="http://hebmerma.com/" TargetMode="External"/><Relationship Id="rId4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</xdr:colOff>
      <xdr:row>11</xdr:row>
      <xdr:rowOff>76200</xdr:rowOff>
    </xdr:from>
    <xdr:ext cx="89535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hlinkClick xmlns:r="http://schemas.openxmlformats.org/officeDocument/2006/relationships" r:id="rId1"/>
            </xdr:cNvPr>
            <xdr:cNvSpPr txBox="1"/>
          </xdr:nvSpPr>
          <xdr:spPr>
            <a:xfrm>
              <a:off x="2238375" y="3286125"/>
              <a:ext cx="895350" cy="4286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𝒂</m:t>
                        </m:r>
                      </m:num>
                      <m:den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den>
                    </m:f>
                  </m:oMath>
                </m:oMathPara>
              </a14:m>
              <a:endParaRPr lang="es-PE" sz="18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2" name="CuadroTexto 1">
              <a:hlinkClick xmlns:r="http://schemas.openxmlformats.org/officeDocument/2006/relationships" r:id="rId2"/>
            </xdr:cNvPr>
            <xdr:cNvSpPr txBox="1"/>
          </xdr:nvSpPr>
          <xdr:spPr>
            <a:xfrm>
              <a:off x="2238375" y="3286125"/>
              <a:ext cx="895350" cy="4286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𝑹=(𝑫∗𝒂)/𝒕</a:t>
              </a:r>
              <a:endParaRPr lang="es-PE" sz="18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1</xdr:col>
      <xdr:colOff>47624</xdr:colOff>
      <xdr:row>5</xdr:row>
      <xdr:rowOff>99491</xdr:rowOff>
    </xdr:from>
    <xdr:to>
      <xdr:col>14</xdr:col>
      <xdr:colOff>97870</xdr:colOff>
      <xdr:row>13</xdr:row>
      <xdr:rowOff>161924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699" y="1099616"/>
          <a:ext cx="2898221" cy="16626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47625</xdr:colOff>
      <xdr:row>6</xdr:row>
      <xdr:rowOff>76200</xdr:rowOff>
    </xdr:from>
    <xdr:ext cx="1495426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hlinkClick xmlns:r="http://schemas.openxmlformats.org/officeDocument/2006/relationships" r:id="rId3"/>
            </xdr:cNvPr>
            <xdr:cNvSpPr txBox="1"/>
          </xdr:nvSpPr>
          <xdr:spPr>
            <a:xfrm>
              <a:off x="3771900" y="1276350"/>
              <a:ext cx="1495426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2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PE" sz="12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𝑷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</m:num>
                      <m:den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den>
                    </m:f>
                    <m:r>
                      <a:rPr lang="es-PE" sz="12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𝑷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</m:num>
                      <m:den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den>
                    </m:f>
                  </m:oMath>
                </m:oMathPara>
              </a14:m>
              <a:endParaRPr lang="es-PE" sz="14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hlinkClick xmlns:r="http://schemas.openxmlformats.org/officeDocument/2006/relationships" r:id="rId5"/>
            </xdr:cNvPr>
            <xdr:cNvSpPr txBox="1"/>
          </xdr:nvSpPr>
          <xdr:spPr>
            <a:xfrm>
              <a:off x="3771900" y="1276350"/>
              <a:ext cx="1495426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PE" sz="12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𝒕=(𝑷∗𝑫)/(𝑺∗𝑬)+(𝑷∗𝑫)/(𝑺𝟏∗𝑬)</a:t>
              </a:r>
              <a:endParaRPr lang="es-PE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46</xdr:col>
      <xdr:colOff>161924</xdr:colOff>
      <xdr:row>20</xdr:row>
      <xdr:rowOff>18104</xdr:rowOff>
    </xdr:from>
    <xdr:to>
      <xdr:col>52</xdr:col>
      <xdr:colOff>18255</xdr:colOff>
      <xdr:row>25</xdr:row>
      <xdr:rowOff>190500</xdr:rowOff>
    </xdr:to>
    <xdr:pic>
      <xdr:nvPicPr>
        <xdr:cNvPr id="4" name="Imagen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4" y="4018604"/>
          <a:ext cx="1170781" cy="1172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/HebMerma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hebmerma.com/" TargetMode="External"/><Relationship Id="rId7" Type="http://schemas.openxmlformats.org/officeDocument/2006/relationships/hyperlink" Target="https://www.youtube.com/c/HebMerma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://hebmerma.com/" TargetMode="External"/><Relationship Id="rId6" Type="http://schemas.openxmlformats.org/officeDocument/2006/relationships/hyperlink" Target="https://hebmerm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hebmerma.com/" TargetMode="External"/><Relationship Id="rId10" Type="http://schemas.openxmlformats.org/officeDocument/2006/relationships/hyperlink" Target="https://www.youtube.com/c/HebMerma" TargetMode="External"/><Relationship Id="rId4" Type="http://schemas.openxmlformats.org/officeDocument/2006/relationships/hyperlink" Target="https://hebmerma.com/" TargetMode="External"/><Relationship Id="rId9" Type="http://schemas.openxmlformats.org/officeDocument/2006/relationships/hyperlink" Target="https://www.youtube.com/c/HebMe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0"/>
  <sheetViews>
    <sheetView showGridLines="0" showRowColHeaders="0" tabSelected="1" zoomScale="110" zoomScaleNormal="110" workbookViewId="0">
      <selection activeCell="E30" sqref="E30:G30"/>
    </sheetView>
  </sheetViews>
  <sheetFormatPr baseColWidth="10" defaultColWidth="11.42578125" defaultRowHeight="15.75" x14ac:dyDescent="0.25"/>
  <cols>
    <col min="1" max="54" width="3.28515625" style="1" customWidth="1"/>
    <col min="55" max="62" width="11.42578125" style="1" customWidth="1"/>
    <col min="63" max="16384" width="11.42578125" style="1"/>
  </cols>
  <sheetData>
    <row r="1" spans="2:51" s="23" customFormat="1" x14ac:dyDescent="0.25">
      <c r="B1" s="22" t="s">
        <v>2</v>
      </c>
      <c r="Z1" s="24" t="s">
        <v>21</v>
      </c>
      <c r="AC1" s="22" t="s">
        <v>2</v>
      </c>
      <c r="AY1" s="24" t="s">
        <v>21</v>
      </c>
    </row>
    <row r="2" spans="2:51" ht="15.75" customHeight="1" x14ac:dyDescent="0.25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5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C3" s="14" t="s">
        <v>22</v>
      </c>
    </row>
    <row r="4" spans="2:5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2:51" ht="15.75" customHeight="1" x14ac:dyDescent="0.25">
      <c r="H5" s="2" t="s">
        <v>3</v>
      </c>
      <c r="N5" s="17"/>
      <c r="O5" s="17"/>
      <c r="P5" s="3"/>
      <c r="AC5" s="38" t="str">
        <f>IF(E30="","","t =")</f>
        <v/>
      </c>
      <c r="AD5" s="37" t="str">
        <f>IF($E$34&gt;=V28,1,"")</f>
        <v/>
      </c>
      <c r="AE5" s="37"/>
      <c r="AF5" s="39" t="str">
        <f>IF($E$34&gt;=V28,$E$30,"")</f>
        <v/>
      </c>
      <c r="AG5" s="39"/>
      <c r="AH5" s="42" t="str">
        <f>IF($E$34&gt;=V30,"+","")</f>
        <v/>
      </c>
      <c r="AI5" s="37" t="str">
        <f>IF($E$34&gt;=V30,1,"")</f>
        <v/>
      </c>
      <c r="AJ5" s="37"/>
      <c r="AK5" s="39" t="str">
        <f>IF($E$34&gt;=V30,$E$30,"")</f>
        <v/>
      </c>
      <c r="AL5" s="39"/>
      <c r="AM5" s="43" t="str">
        <f>IF($E$34&gt;=V32,"+","")</f>
        <v/>
      </c>
      <c r="AN5" s="37" t="str">
        <f>IF($E$34&gt;=V32,1,"")</f>
        <v/>
      </c>
      <c r="AO5" s="37"/>
      <c r="AP5" s="39" t="str">
        <f>IF($E$34&gt;=V32,$E$30,"")</f>
        <v/>
      </c>
      <c r="AQ5" s="39"/>
      <c r="AR5" s="43" t="str">
        <f>IF($E$34&gt;=V34,"+","")</f>
        <v/>
      </c>
      <c r="AS5" s="37" t="str">
        <f>IF($E$34&gt;=V34,1,"")</f>
        <v/>
      </c>
      <c r="AT5" s="37"/>
      <c r="AU5" s="39" t="str">
        <f>IF($E$34&gt;=V34,$E$30,"")</f>
        <v/>
      </c>
      <c r="AV5" s="39"/>
      <c r="AW5" s="43" t="str">
        <f>IF($E$34&gt;=V36,"+","")</f>
        <v/>
      </c>
    </row>
    <row r="6" spans="2:51" x14ac:dyDescent="0.25">
      <c r="N6" s="17"/>
      <c r="O6" s="17"/>
      <c r="R6" s="4" t="s">
        <v>6</v>
      </c>
      <c r="AC6" s="38"/>
      <c r="AD6" s="40" t="str">
        <f>IF($E$34&gt;=V28,W28,"")</f>
        <v/>
      </c>
      <c r="AE6" s="40"/>
      <c r="AF6" s="41" t="str">
        <f>IF($E$34&gt;=V28,E36,"")</f>
        <v/>
      </c>
      <c r="AG6" s="41"/>
      <c r="AH6" s="42"/>
      <c r="AI6" s="40" t="str">
        <f>IF($E$34&gt;=V30,W30,"")</f>
        <v/>
      </c>
      <c r="AJ6" s="40"/>
      <c r="AK6" s="41" t="str">
        <f>IF($E$34&gt;=V30,E36,"")</f>
        <v/>
      </c>
      <c r="AL6" s="41"/>
      <c r="AM6" s="43"/>
      <c r="AN6" s="40" t="str">
        <f>IF($E$34&gt;=V32,W32,"")</f>
        <v/>
      </c>
      <c r="AO6" s="40"/>
      <c r="AP6" s="41" t="str">
        <f>IF($E$34&gt;=V32,E36,"")</f>
        <v/>
      </c>
      <c r="AQ6" s="41"/>
      <c r="AR6" s="43"/>
      <c r="AS6" s="40" t="str">
        <f>IF($E$34&gt;=V34,W34,"")</f>
        <v/>
      </c>
      <c r="AT6" s="40"/>
      <c r="AU6" s="41" t="str">
        <f>IF($E$34&gt;=V34,E36,"")</f>
        <v/>
      </c>
      <c r="AV6" s="41"/>
      <c r="AW6" s="43"/>
    </row>
    <row r="7" spans="2:51" x14ac:dyDescent="0.25">
      <c r="N7" s="18" t="s">
        <v>1</v>
      </c>
      <c r="O7" s="17"/>
    </row>
    <row r="8" spans="2:51" x14ac:dyDescent="0.25">
      <c r="N8" s="17"/>
      <c r="O8" s="17"/>
      <c r="AD8" s="37" t="str">
        <f>IF($E$34&gt;=V36,1,"")</f>
        <v/>
      </c>
      <c r="AE8" s="37"/>
      <c r="AF8" s="39" t="str">
        <f>IF($E$34&gt;=V36,$E$30,"")</f>
        <v/>
      </c>
      <c r="AG8" s="39"/>
      <c r="AH8" s="43" t="str">
        <f>IF($E$34&gt;=V38,"+","")</f>
        <v/>
      </c>
      <c r="AI8" s="37" t="str">
        <f>IF($E$34&gt;=V38,1,"")</f>
        <v/>
      </c>
      <c r="AJ8" s="37"/>
      <c r="AK8" s="39" t="str">
        <f>IF($E$34&gt;=V38,$E$30,"")</f>
        <v/>
      </c>
      <c r="AL8" s="39"/>
    </row>
    <row r="9" spans="2:51" x14ac:dyDescent="0.25">
      <c r="N9" s="17"/>
      <c r="O9" s="17"/>
      <c r="AD9" s="40" t="str">
        <f>IF($E$34&gt;=V36,W36,"")</f>
        <v/>
      </c>
      <c r="AE9" s="40"/>
      <c r="AF9" s="41" t="str">
        <f>IF($E$34&gt;=V36,E36,"")</f>
        <v/>
      </c>
      <c r="AG9" s="41"/>
      <c r="AH9" s="43"/>
      <c r="AI9" s="40" t="str">
        <f>IF($E$34&gt;=V38,W38,"")</f>
        <v/>
      </c>
      <c r="AJ9" s="40"/>
      <c r="AK9" s="41" t="str">
        <f>IF($E$34&gt;=V38,E36,"")</f>
        <v/>
      </c>
      <c r="AL9" s="41"/>
    </row>
    <row r="10" spans="2:51" x14ac:dyDescent="0.25">
      <c r="N10" s="17"/>
      <c r="O10" s="17"/>
    </row>
    <row r="11" spans="2:51" x14ac:dyDescent="0.25">
      <c r="N11" s="17"/>
      <c r="O11" s="17"/>
      <c r="R11" s="4" t="s">
        <v>5</v>
      </c>
      <c r="AC11" s="20" t="str">
        <f>IF(AC5="","",AC5)</f>
        <v/>
      </c>
      <c r="AD11" s="45" t="str">
        <f>IF(AC11="","",C42)</f>
        <v/>
      </c>
      <c r="AE11" s="45"/>
      <c r="AF11" s="45"/>
    </row>
    <row r="12" spans="2:51" x14ac:dyDescent="0.25">
      <c r="N12" s="17"/>
      <c r="O12" s="17"/>
      <c r="AC12" s="20"/>
    </row>
    <row r="13" spans="2:51" x14ac:dyDescent="0.25">
      <c r="N13" s="18" t="s">
        <v>2</v>
      </c>
      <c r="O13" s="17"/>
      <c r="AC13" s="14" t="s">
        <v>23</v>
      </c>
    </row>
    <row r="14" spans="2:51" x14ac:dyDescent="0.25">
      <c r="N14" s="17"/>
      <c r="O14" s="17"/>
      <c r="X14" s="5"/>
    </row>
    <row r="15" spans="2:51" x14ac:dyDescent="0.25">
      <c r="N15" s="17"/>
      <c r="O15" s="17"/>
      <c r="X15" s="5"/>
      <c r="AC15" s="43" t="str">
        <f>IF(AC5="","","R =")</f>
        <v/>
      </c>
      <c r="AD15" s="43"/>
      <c r="AE15" s="47" t="str">
        <f>IF(AC15="","",E30)</f>
        <v/>
      </c>
      <c r="AF15" s="47"/>
      <c r="AG15" s="47"/>
      <c r="AH15" s="47"/>
      <c r="AI15" s="44" t="str">
        <f>IF(AC15="","",E32)</f>
        <v/>
      </c>
      <c r="AJ15" s="44"/>
    </row>
    <row r="16" spans="2:51" x14ac:dyDescent="0.25">
      <c r="C16" s="1" t="s">
        <v>13</v>
      </c>
      <c r="X16" s="5"/>
      <c r="AC16" s="43"/>
      <c r="AD16" s="43"/>
      <c r="AE16" s="48" t="str">
        <f>IF(AC15="","",C42)</f>
        <v/>
      </c>
      <c r="AF16" s="48"/>
      <c r="AG16" s="48"/>
      <c r="AH16" s="48"/>
      <c r="AI16" s="48"/>
      <c r="AJ16" s="48"/>
    </row>
    <row r="17" spans="3:50" x14ac:dyDescent="0.25">
      <c r="X17" s="5"/>
    </row>
    <row r="18" spans="3:50" x14ac:dyDescent="0.25">
      <c r="C18" s="12"/>
      <c r="D18" s="13" t="s">
        <v>14</v>
      </c>
      <c r="X18" s="5"/>
      <c r="AC18" s="43" t="str">
        <f>IF(AC15="","","R =")</f>
        <v/>
      </c>
      <c r="AD18" s="43"/>
      <c r="AE18" s="41" t="str">
        <f>IF(AC18="","",C46)</f>
        <v/>
      </c>
      <c r="AF18" s="41"/>
      <c r="AG18" s="41"/>
      <c r="AH18" s="46" t="str">
        <f>IF(AC18="","",G46)</f>
        <v/>
      </c>
      <c r="AI18" s="46"/>
      <c r="AJ18" s="46"/>
      <c r="AK18" s="46"/>
      <c r="AL18" s="46"/>
    </row>
    <row r="19" spans="3:50" x14ac:dyDescent="0.25">
      <c r="C19" s="12"/>
      <c r="D19" s="13" t="s">
        <v>15</v>
      </c>
      <c r="X19" s="5"/>
      <c r="AC19" s="43" t="str">
        <f>IF(AC16="","","R =")</f>
        <v/>
      </c>
      <c r="AD19" s="43"/>
    </row>
    <row r="20" spans="3:50" x14ac:dyDescent="0.25">
      <c r="C20" s="12"/>
      <c r="D20" s="13" t="s">
        <v>16</v>
      </c>
      <c r="X20" s="5"/>
    </row>
    <row r="21" spans="3:50" x14ac:dyDescent="0.25">
      <c r="C21" s="12"/>
      <c r="D21" s="13" t="s">
        <v>25</v>
      </c>
      <c r="X21" s="5"/>
    </row>
    <row r="22" spans="3:50" x14ac:dyDescent="0.25">
      <c r="C22" s="12"/>
      <c r="D22" s="13" t="s">
        <v>17</v>
      </c>
      <c r="X22" s="5"/>
      <c r="AH22" s="19"/>
    </row>
    <row r="23" spans="3:50" x14ac:dyDescent="0.25">
      <c r="C23" s="12"/>
      <c r="D23" s="13" t="s">
        <v>18</v>
      </c>
    </row>
    <row r="25" spans="3:50" x14ac:dyDescent="0.25">
      <c r="D25" s="6" t="s">
        <v>10</v>
      </c>
    </row>
    <row r="26" spans="3:50" x14ac:dyDescent="0.25">
      <c r="V26" s="17"/>
      <c r="W26" s="17"/>
      <c r="X26" s="26"/>
    </row>
    <row r="27" spans="3:50" ht="2.4500000000000002" customHeight="1" x14ac:dyDescent="0.25">
      <c r="V27" s="17"/>
      <c r="W27" s="17"/>
      <c r="X27" s="26"/>
    </row>
    <row r="28" spans="3:50" x14ac:dyDescent="0.25">
      <c r="D28" s="15" t="s">
        <v>9</v>
      </c>
      <c r="E28" s="34" t="s">
        <v>4</v>
      </c>
      <c r="F28" s="34"/>
      <c r="G28" s="34"/>
      <c r="Q28" s="15" t="str">
        <f>IF($E$34&gt;=V28,"Vel. en 1ra pasada =","")</f>
        <v/>
      </c>
      <c r="R28" s="36"/>
      <c r="S28" s="36"/>
      <c r="T28" s="1" t="str">
        <f>IF($E$34&gt;=V28,"km/h","")</f>
        <v/>
      </c>
      <c r="V28" s="27">
        <v>1</v>
      </c>
      <c r="W28" s="28" t="str">
        <f>IF(T28="","",R28)</f>
        <v/>
      </c>
      <c r="X28" s="28"/>
      <c r="AX28" s="21" t="s">
        <v>24</v>
      </c>
    </row>
    <row r="29" spans="3:50" ht="2.4500000000000002" customHeight="1" x14ac:dyDescent="0.25">
      <c r="D29" s="15"/>
      <c r="E29" s="7"/>
      <c r="F29" s="7"/>
      <c r="G29" s="16"/>
      <c r="Q29" s="8"/>
      <c r="R29" s="7"/>
      <c r="S29" s="16"/>
      <c r="V29" s="27"/>
      <c r="W29" s="29"/>
      <c r="X29" s="29"/>
    </row>
    <row r="30" spans="3:50" x14ac:dyDescent="0.25">
      <c r="D30" s="15" t="s">
        <v>11</v>
      </c>
      <c r="E30" s="34"/>
      <c r="F30" s="34"/>
      <c r="G30" s="34"/>
      <c r="H30" s="1" t="s">
        <v>19</v>
      </c>
      <c r="Q30" s="15" t="str">
        <f>IF($E$34&gt;=V30,"Vel. en 2da pasada =","")</f>
        <v/>
      </c>
      <c r="R30" s="36"/>
      <c r="S30" s="36"/>
      <c r="T30" s="1" t="str">
        <f>IF($E$34&gt;=V30,"km/h","")</f>
        <v/>
      </c>
      <c r="V30" s="27">
        <v>2</v>
      </c>
      <c r="W30" s="28" t="str">
        <f>IF(T30="","",R30)</f>
        <v/>
      </c>
      <c r="X30" s="28"/>
    </row>
    <row r="31" spans="3:50" ht="2.4500000000000002" customHeight="1" x14ac:dyDescent="0.25">
      <c r="D31" s="8"/>
      <c r="E31" s="7"/>
      <c r="F31" s="7"/>
      <c r="G31" s="16"/>
      <c r="Q31" s="8"/>
      <c r="R31" s="7"/>
      <c r="S31" s="16"/>
      <c r="V31" s="27"/>
      <c r="W31" s="29"/>
      <c r="X31" s="29"/>
    </row>
    <row r="32" spans="3:50" x14ac:dyDescent="0.25">
      <c r="D32" s="15" t="s">
        <v>8</v>
      </c>
      <c r="E32" s="34"/>
      <c r="F32" s="34"/>
      <c r="G32" s="34"/>
      <c r="H32" s="1" t="s">
        <v>20</v>
      </c>
      <c r="Q32" s="15" t="str">
        <f>IF($E$34&gt;=V32,"Vel. en 3ra pasada =","")</f>
        <v/>
      </c>
      <c r="R32" s="36"/>
      <c r="S32" s="36"/>
      <c r="T32" s="1" t="str">
        <f>IF($E$34&gt;=V32,"km/h","")</f>
        <v/>
      </c>
      <c r="V32" s="27">
        <v>3</v>
      </c>
      <c r="W32" s="28" t="str">
        <f>IF(T32="","",R32)</f>
        <v/>
      </c>
      <c r="X32" s="28"/>
    </row>
    <row r="33" spans="2:51" ht="2.4500000000000002" customHeight="1" x14ac:dyDescent="0.25">
      <c r="D33" s="15"/>
      <c r="E33" s="7"/>
      <c r="F33" s="7"/>
      <c r="G33" s="16"/>
      <c r="R33" s="16"/>
      <c r="S33" s="16"/>
      <c r="V33" s="27"/>
      <c r="W33" s="29"/>
      <c r="X33" s="29"/>
    </row>
    <row r="34" spans="2:51" x14ac:dyDescent="0.25">
      <c r="D34" s="15" t="s">
        <v>7</v>
      </c>
      <c r="E34" s="34"/>
      <c r="F34" s="34"/>
      <c r="G34" s="34"/>
      <c r="Q34" s="15" t="str">
        <f>IF($E$34&gt;=V34,"Vel. en 4ta pasada =","")</f>
        <v/>
      </c>
      <c r="R34" s="36"/>
      <c r="S34" s="36"/>
      <c r="T34" s="1" t="str">
        <f>IF($E$34&gt;=V34,"km/h","")</f>
        <v/>
      </c>
      <c r="V34" s="27">
        <v>4</v>
      </c>
      <c r="W34" s="28" t="str">
        <f>IF(T34="","",R34)</f>
        <v/>
      </c>
      <c r="X34" s="28"/>
    </row>
    <row r="35" spans="2:51" ht="2.4500000000000002" customHeight="1" x14ac:dyDescent="0.25">
      <c r="D35" s="15"/>
      <c r="E35" s="7"/>
      <c r="F35" s="7"/>
      <c r="G35" s="16"/>
      <c r="Q35" s="8"/>
      <c r="R35" s="7"/>
      <c r="S35" s="16"/>
      <c r="V35" s="27"/>
      <c r="W35" s="29"/>
      <c r="X35" s="29"/>
    </row>
    <row r="36" spans="2:51" x14ac:dyDescent="0.25">
      <c r="D36" s="15" t="s">
        <v>0</v>
      </c>
      <c r="E36" s="35"/>
      <c r="F36" s="35"/>
      <c r="G36" s="35"/>
      <c r="Q36" s="15" t="str">
        <f>IF($E$34&gt;=V36,"Vel. en 5ta pasada =","")</f>
        <v/>
      </c>
      <c r="R36" s="36"/>
      <c r="S36" s="36"/>
      <c r="T36" s="1" t="str">
        <f>IF($E$34&gt;=V36,"km/h","")</f>
        <v/>
      </c>
      <c r="V36" s="27">
        <v>5</v>
      </c>
      <c r="W36" s="28" t="str">
        <f>IF(T36="","",R36)</f>
        <v/>
      </c>
      <c r="X36" s="28"/>
    </row>
    <row r="37" spans="2:51" ht="2.4500000000000002" customHeight="1" x14ac:dyDescent="0.25">
      <c r="Q37" s="8"/>
      <c r="R37" s="7"/>
      <c r="S37" s="16"/>
      <c r="V37" s="27"/>
      <c r="W37" s="29"/>
      <c r="X37" s="29"/>
    </row>
    <row r="38" spans="2:51" x14ac:dyDescent="0.25">
      <c r="Q38" s="15" t="str">
        <f>IF($E$34&gt;=V38,"Vel. en 6ta pasada =","")</f>
        <v/>
      </c>
      <c r="R38" s="36"/>
      <c r="S38" s="36"/>
      <c r="T38" s="1" t="str">
        <f>IF($E$34&gt;=V38,"km/h","")</f>
        <v/>
      </c>
      <c r="V38" s="27">
        <v>6</v>
      </c>
      <c r="W38" s="28" t="str">
        <f>IF(T38="","",R38)</f>
        <v/>
      </c>
      <c r="X38" s="28"/>
    </row>
    <row r="39" spans="2:51" x14ac:dyDescent="0.25">
      <c r="J39" s="9"/>
      <c r="V39" s="17"/>
      <c r="W39" s="17"/>
      <c r="X39" s="17"/>
    </row>
    <row r="40" spans="2:51" x14ac:dyDescent="0.25">
      <c r="F40" s="10" t="s">
        <v>6</v>
      </c>
    </row>
    <row r="42" spans="2:51" x14ac:dyDescent="0.25">
      <c r="C42" s="32" t="str">
        <f>IFERROR((IF(AND(N13="https://www.youtube.com/c/HebMerma",N7="http://hebmerma.com/"),(IF(E34=6,((1*E30)/(E36*W28))+((1*E30)/(E36*W30))+((1*E30)/(E36*W32))+((1*E30)/(E36*W34))+((1*E30)/(E36*W36))+((1*E30)/(E36*W38)),IF(E34=5,((1*E30)/(E36*W28))+((1*E30)/(E36*W30))+((1*E30)/(E36*W32))+((1*E30)/(E36*W34))+((1*E30)/(E36*W36)),IF(E34=4,((1*E30)/(E36*W28))+((1*E30)/(E36*W30))+((1*E30)/(E36*W32))+((1*E30)/(E36*W34)),IF(E34=3,((1*E30)/(E36*W28))+((1*E30)/(E36*W30))+((1*E30)/(E36*W32)),IF(E34=2,((1*E30)/(E36*W28))+((1*E30)/(E36*W30)),IF(E34=1,((1*E30)/(E36*W28)),""))))))),"")),"")</f>
        <v/>
      </c>
      <c r="D42" s="32"/>
      <c r="E42" s="32"/>
      <c r="F42" s="32"/>
    </row>
    <row r="44" spans="2:51" x14ac:dyDescent="0.25">
      <c r="C44" s="14" t="s">
        <v>5</v>
      </c>
    </row>
    <row r="46" spans="2:51" x14ac:dyDescent="0.25">
      <c r="C46" s="31" t="str">
        <f>IFERROR(IF(E30="","",IF(N7="http://hebmerma.com/",((E30*1000)*E34)/C42,(E30*E32)/C42)),"")</f>
        <v/>
      </c>
      <c r="D46" s="31"/>
      <c r="E46" s="31"/>
      <c r="F46" s="31"/>
      <c r="G46" s="30" t="str">
        <f>IF(C46="","",IF(N13="https://www.youtube.com/c/HebMerma",ROUNDUP(C46,0),""))</f>
        <v/>
      </c>
      <c r="H46" s="30"/>
      <c r="I46" s="30"/>
      <c r="J46" s="30"/>
      <c r="K46" s="30"/>
      <c r="L46" s="30"/>
    </row>
    <row r="48" spans="2:51" s="23" customFormat="1" x14ac:dyDescent="0.25">
      <c r="B48" s="25" t="s">
        <v>21</v>
      </c>
      <c r="Z48" s="24" t="s">
        <v>2</v>
      </c>
      <c r="AC48" s="25" t="s">
        <v>21</v>
      </c>
      <c r="AY48" s="24" t="s">
        <v>2</v>
      </c>
    </row>
    <row r="52" spans="40:42" x14ac:dyDescent="0.25">
      <c r="AP52" s="8"/>
    </row>
    <row r="54" spans="40:42" x14ac:dyDescent="0.25">
      <c r="AN54" s="5"/>
    </row>
    <row r="59" spans="40:42" ht="15.75" customHeight="1" x14ac:dyDescent="0.25"/>
    <row r="60" spans="40:42" ht="15.75" customHeight="1" x14ac:dyDescent="0.25"/>
  </sheetData>
  <sheetProtection algorithmName="SHA-512" hashValue="sv8udlxc4SpiyS5PTX7+4LnvhVX0/0DgE7TVMaUq4amRTHoRqy9c0NLwvX66pbAY7WIBwxXdPKtxX9armc6I5Q==" saltValue="UkvgCO2RzPrcijg8A6yUTQ==" spinCount="100000" sheet="1" objects="1" scenarios="1"/>
  <mergeCells count="54">
    <mergeCell ref="AC19:AD19"/>
    <mergeCell ref="AH18:AL18"/>
    <mergeCell ref="AC18:AD18"/>
    <mergeCell ref="AE15:AH15"/>
    <mergeCell ref="AE16:AJ16"/>
    <mergeCell ref="AE18:AG18"/>
    <mergeCell ref="AW5:AW6"/>
    <mergeCell ref="AR5:AR6"/>
    <mergeCell ref="AM5:AM6"/>
    <mergeCell ref="AC15:AD16"/>
    <mergeCell ref="AI15:AJ15"/>
    <mergeCell ref="AD11:AF11"/>
    <mergeCell ref="AD9:AE9"/>
    <mergeCell ref="AF9:AG9"/>
    <mergeCell ref="AI8:AJ8"/>
    <mergeCell ref="AK8:AL8"/>
    <mergeCell ref="AI9:AJ9"/>
    <mergeCell ref="AK9:AL9"/>
    <mergeCell ref="AH8:AH9"/>
    <mergeCell ref="AU5:AV5"/>
    <mergeCell ref="AS6:AT6"/>
    <mergeCell ref="AU6:AV6"/>
    <mergeCell ref="AD8:AE8"/>
    <mergeCell ref="AF8:AG8"/>
    <mergeCell ref="AN5:AO5"/>
    <mergeCell ref="AP5:AQ5"/>
    <mergeCell ref="AN6:AO6"/>
    <mergeCell ref="AP6:AQ6"/>
    <mergeCell ref="AS5:AT5"/>
    <mergeCell ref="AC5:AC6"/>
    <mergeCell ref="AI5:AJ5"/>
    <mergeCell ref="AK5:AL5"/>
    <mergeCell ref="AI6:AJ6"/>
    <mergeCell ref="AK6:AL6"/>
    <mergeCell ref="AF6:AG6"/>
    <mergeCell ref="AF5:AG5"/>
    <mergeCell ref="AD6:AE6"/>
    <mergeCell ref="AD5:AE5"/>
    <mergeCell ref="AH5:AH6"/>
    <mergeCell ref="G46:L46"/>
    <mergeCell ref="C46:F46"/>
    <mergeCell ref="C42:F42"/>
    <mergeCell ref="B2:Z3"/>
    <mergeCell ref="E30:G30"/>
    <mergeCell ref="E28:G28"/>
    <mergeCell ref="E36:G36"/>
    <mergeCell ref="E34:G34"/>
    <mergeCell ref="E32:G32"/>
    <mergeCell ref="R28:S28"/>
    <mergeCell ref="R30:S30"/>
    <mergeCell ref="R32:S32"/>
    <mergeCell ref="R34:S34"/>
    <mergeCell ref="R36:S36"/>
    <mergeCell ref="R38:S38"/>
  </mergeCells>
  <conditionalFormatting sqref="E36:G36 E34:G34 E32:G32 E30:G30 E28:G28">
    <cfRule type="containsBlanks" dxfId="19" priority="40">
      <formula>LEN(TRIM(E28))=0</formula>
    </cfRule>
  </conditionalFormatting>
  <conditionalFormatting sqref="R38:S38">
    <cfRule type="cellIs" dxfId="18" priority="19" operator="greaterThan">
      <formula>0</formula>
    </cfRule>
    <cfRule type="expression" dxfId="17" priority="20">
      <formula>IF($E$34&gt;=$V$38,$V$38,"")</formula>
    </cfRule>
  </conditionalFormatting>
  <conditionalFormatting sqref="R36:S36">
    <cfRule type="cellIs" dxfId="16" priority="17" operator="greaterThan">
      <formula>0</formula>
    </cfRule>
    <cfRule type="expression" dxfId="15" priority="18">
      <formula>IF($E$34&gt;=$V$36,$V$36,"")</formula>
    </cfRule>
  </conditionalFormatting>
  <conditionalFormatting sqref="R34:S34">
    <cfRule type="cellIs" dxfId="14" priority="15" operator="greaterThan">
      <formula>0</formula>
    </cfRule>
    <cfRule type="expression" dxfId="13" priority="16">
      <formula>IF($E$34&gt;=$V$34,$V$34,"")</formula>
    </cfRule>
  </conditionalFormatting>
  <conditionalFormatting sqref="R32:S32">
    <cfRule type="cellIs" dxfId="12" priority="13" operator="greaterThan">
      <formula>0</formula>
    </cfRule>
    <cfRule type="expression" dxfId="11" priority="14">
      <formula>IF($E$34&gt;=$V$32,$V$32,"")</formula>
    </cfRule>
  </conditionalFormatting>
  <conditionalFormatting sqref="R30:S30">
    <cfRule type="cellIs" dxfId="10" priority="11" operator="greaterThan">
      <formula>0</formula>
    </cfRule>
    <cfRule type="expression" dxfId="9" priority="12">
      <formula>IF($E$34&gt;=$V$30,$V$30,"")</formula>
    </cfRule>
  </conditionalFormatting>
  <conditionalFormatting sqref="R28:S28">
    <cfRule type="cellIs" dxfId="8" priority="9" operator="greaterThan">
      <formula>0</formula>
    </cfRule>
    <cfRule type="expression" dxfId="7" priority="10">
      <formula>IF($E$34&gt;=$V$28,$V$28,"")</formula>
    </cfRule>
  </conditionalFormatting>
  <conditionalFormatting sqref="AD5:AG5 AE15 AI15:AJ15">
    <cfRule type="containsBlanks" dxfId="6" priority="8">
      <formula>LEN(TRIM(AD5))=0</formula>
    </cfRule>
  </conditionalFormatting>
  <conditionalFormatting sqref="AI5:AL5">
    <cfRule type="containsBlanks" dxfId="5" priority="7">
      <formula>LEN(TRIM(AI5))=0</formula>
    </cfRule>
  </conditionalFormatting>
  <conditionalFormatting sqref="AN5:AQ5">
    <cfRule type="containsBlanks" dxfId="4" priority="6">
      <formula>LEN(TRIM(AN5))=0</formula>
    </cfRule>
  </conditionalFormatting>
  <conditionalFormatting sqref="AS5:AV5">
    <cfRule type="containsBlanks" dxfId="3" priority="5">
      <formula>LEN(TRIM(AS5))=0</formula>
    </cfRule>
  </conditionalFormatting>
  <conditionalFormatting sqref="AD8:AG8">
    <cfRule type="containsBlanks" dxfId="2" priority="4">
      <formula>LEN(TRIM(AD8))=0</formula>
    </cfRule>
  </conditionalFormatting>
  <conditionalFormatting sqref="AI8:AL8">
    <cfRule type="containsBlanks" dxfId="1" priority="3">
      <formula>LEN(TRIM(AI8))=0</formula>
    </cfRule>
  </conditionalFormatting>
  <conditionalFormatting sqref="AE15:AH15">
    <cfRule type="containsBlanks" dxfId="0" priority="1">
      <formula>LEN(TRIM(AE15))=0</formula>
    </cfRule>
  </conditionalFormatting>
  <hyperlinks>
    <hyperlink ref="N7" r:id="rId1"/>
    <hyperlink ref="N13" r:id="rId2"/>
    <hyperlink ref="Z1" r:id="rId3"/>
    <hyperlink ref="AY1" r:id="rId4"/>
    <hyperlink ref="B48" r:id="rId5"/>
    <hyperlink ref="AC48" r:id="rId6"/>
    <hyperlink ref="B1" r:id="rId7"/>
    <hyperlink ref="AC1" r:id="rId8"/>
    <hyperlink ref="Z48" r:id="rId9"/>
    <hyperlink ref="AY48" r:id="rId10"/>
  </hyperlinks>
  <pageMargins left="0.7" right="0.77083333333333337" top="0.75" bottom="0.75" header="0.3" footer="0.3"/>
  <pageSetup orientation="portrait" r:id="rId11"/>
  <headerFooter>
    <oddHeader>&amp;L&amp;G&amp;R&amp;G</oddHeader>
    <oddFooter>&amp;C&amp;K002060🌐 hebmerma.com</oddFooter>
  </headerFooter>
  <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MOTONIVELADORA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cp:lastPrinted>2023-02-24T23:43:06Z</cp:lastPrinted>
  <dcterms:created xsi:type="dcterms:W3CDTF">2020-08-27T21:53:19Z</dcterms:created>
  <dcterms:modified xsi:type="dcterms:W3CDTF">2023-02-25T00:08:45Z</dcterms:modified>
</cp:coreProperties>
</file>