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©HM.EXCEL\"/>
    </mc:Choice>
  </mc:AlternateContent>
  <bookViews>
    <workbookView xWindow="0" yWindow="0" windowWidth="20490" windowHeight="9810"/>
  </bookViews>
  <sheets>
    <sheet name="PRE DIMENSIONAMIENTO DE VIG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4" i="1"/>
  <c r="L16" i="1"/>
  <c r="L17" i="1"/>
  <c r="L20" i="1"/>
  <c r="L21" i="1"/>
  <c r="L24" i="1"/>
  <c r="L25" i="1"/>
  <c r="L28" i="1"/>
  <c r="L29" i="1"/>
  <c r="L5" i="1" l="1"/>
  <c r="L4" i="1"/>
  <c r="B13" i="1"/>
  <c r="M13" i="1" s="1"/>
  <c r="D13" i="1"/>
  <c r="P13" i="1" s="1"/>
  <c r="F13" i="1"/>
  <c r="S13" i="1" s="1"/>
  <c r="H13" i="1"/>
  <c r="V13" i="1" s="1"/>
  <c r="J13" i="1"/>
  <c r="Y13" i="1" s="1"/>
  <c r="J12" i="1"/>
  <c r="Y12" i="1" s="1"/>
  <c r="H12" i="1"/>
  <c r="V12" i="1" s="1"/>
  <c r="F12" i="1"/>
  <c r="S12" i="1" s="1"/>
  <c r="D12" i="1"/>
  <c r="P12" i="1" s="1"/>
  <c r="B12" i="1"/>
  <c r="M12" i="1" s="1"/>
  <c r="A30" i="1"/>
  <c r="A26" i="1"/>
  <c r="A22" i="1"/>
  <c r="A18" i="1"/>
  <c r="L18" i="1" s="1"/>
  <c r="A14" i="1"/>
  <c r="L14" i="1" s="1"/>
  <c r="I12" i="1"/>
  <c r="W12" i="1" s="1"/>
  <c r="G12" i="1"/>
  <c r="T12" i="1" s="1"/>
  <c r="E12" i="1"/>
  <c r="Q12" i="1" s="1"/>
  <c r="C12" i="1"/>
  <c r="N12" i="1" s="1"/>
  <c r="A27" i="1"/>
  <c r="L27" i="1" s="1"/>
  <c r="A23" i="1"/>
  <c r="L23" i="1" s="1"/>
  <c r="A19" i="1"/>
  <c r="L19" i="1" s="1"/>
  <c r="A15" i="1"/>
  <c r="L15" i="1" s="1"/>
  <c r="L22" i="1" l="1"/>
  <c r="F22" i="1"/>
  <c r="D26" i="1"/>
  <c r="P26" i="1" s="1"/>
  <c r="L26" i="1"/>
  <c r="H30" i="1"/>
  <c r="V30" i="1" s="1"/>
  <c r="L30" i="1"/>
  <c r="D23" i="1"/>
  <c r="C26" i="1"/>
  <c r="G30" i="1"/>
  <c r="B26" i="1"/>
  <c r="F26" i="1"/>
  <c r="S26" i="1" s="1"/>
  <c r="J18" i="1"/>
  <c r="Y18" i="1" s="1"/>
  <c r="H26" i="1"/>
  <c r="V26" i="1" s="1"/>
  <c r="D18" i="1"/>
  <c r="P18" i="1" s="1"/>
  <c r="B14" i="1"/>
  <c r="M14" i="1" s="1"/>
  <c r="F14" i="1"/>
  <c r="B22" i="1"/>
  <c r="S22" i="1"/>
  <c r="B18" i="1"/>
  <c r="F18" i="1"/>
  <c r="S18" i="1" s="1"/>
  <c r="D14" i="1"/>
  <c r="H14" i="1"/>
  <c r="D22" i="1"/>
  <c r="P22" i="1" s="1"/>
  <c r="H22" i="1"/>
  <c r="V22" i="1" s="1"/>
  <c r="H18" i="1"/>
  <c r="V18" i="1" s="1"/>
  <c r="B30" i="1"/>
  <c r="F30" i="1"/>
  <c r="S30" i="1" s="1"/>
  <c r="D30" i="1"/>
  <c r="P30" i="1" s="1"/>
  <c r="J30" i="1"/>
  <c r="Y30" i="1" s="1"/>
  <c r="J22" i="1"/>
  <c r="Y22" i="1" s="1"/>
  <c r="J14" i="1"/>
  <c r="J26" i="1"/>
  <c r="Y26" i="1" s="1"/>
  <c r="Y23" i="1" l="1"/>
  <c r="Y25" i="1" s="1"/>
  <c r="Y24" i="1" s="1"/>
  <c r="X26" i="1"/>
  <c r="Y19" i="1"/>
  <c r="Y21" i="1" s="1"/>
  <c r="Y20" i="1" s="1"/>
  <c r="X22" i="1"/>
  <c r="P27" i="1"/>
  <c r="P29" i="1" s="1"/>
  <c r="P28" i="1" s="1"/>
  <c r="O30" i="1"/>
  <c r="V19" i="1"/>
  <c r="V21" i="1" s="1"/>
  <c r="V20" i="1" s="1"/>
  <c r="U22" i="1"/>
  <c r="S15" i="1"/>
  <c r="S17" i="1" s="1"/>
  <c r="S16" i="1" s="1"/>
  <c r="R18" i="1"/>
  <c r="S19" i="1"/>
  <c r="S21" i="1" s="1"/>
  <c r="S20" i="1" s="1"/>
  <c r="R22" i="1"/>
  <c r="P15" i="1"/>
  <c r="P17" i="1" s="1"/>
  <c r="P16" i="1" s="1"/>
  <c r="O18" i="1"/>
  <c r="Y15" i="1"/>
  <c r="Y17" i="1" s="1"/>
  <c r="Y16" i="1" s="1"/>
  <c r="X18" i="1"/>
  <c r="N30" i="1"/>
  <c r="W22" i="1"/>
  <c r="Q22" i="1"/>
  <c r="N18" i="1"/>
  <c r="W26" i="1"/>
  <c r="Q18" i="1"/>
  <c r="X30" i="1"/>
  <c r="Y27" i="1"/>
  <c r="Y29" i="1" s="1"/>
  <c r="Y28" i="1" s="1"/>
  <c r="R30" i="1"/>
  <c r="Q30" i="1" s="1"/>
  <c r="S27" i="1"/>
  <c r="S29" i="1" s="1"/>
  <c r="S28" i="1" s="1"/>
  <c r="V15" i="1"/>
  <c r="V17" i="1" s="1"/>
  <c r="V16" i="1" s="1"/>
  <c r="U18" i="1"/>
  <c r="P19" i="1"/>
  <c r="P21" i="1" s="1"/>
  <c r="P20" i="1" s="1"/>
  <c r="O22" i="1"/>
  <c r="V23" i="1"/>
  <c r="V25" i="1" s="1"/>
  <c r="V24" i="1" s="1"/>
  <c r="U26" i="1"/>
  <c r="S23" i="1"/>
  <c r="S25" i="1" s="1"/>
  <c r="S24" i="1" s="1"/>
  <c r="R26" i="1"/>
  <c r="Q26" i="1" s="1"/>
  <c r="V27" i="1"/>
  <c r="V29" i="1" s="1"/>
  <c r="V28" i="1" s="1"/>
  <c r="U30" i="1"/>
  <c r="P23" i="1"/>
  <c r="P25" i="1" s="1"/>
  <c r="P24" i="1" s="1"/>
  <c r="O26" i="1"/>
  <c r="T30" i="1"/>
  <c r="T26" i="1"/>
  <c r="N26" i="1"/>
  <c r="T18" i="1"/>
  <c r="W30" i="1"/>
  <c r="T22" i="1"/>
  <c r="N22" i="1"/>
  <c r="W18" i="1"/>
  <c r="G14" i="1"/>
  <c r="V14" i="1"/>
  <c r="E14" i="1"/>
  <c r="S14" i="1"/>
  <c r="B23" i="1"/>
  <c r="M26" i="1"/>
  <c r="M23" i="1" s="1"/>
  <c r="M25" i="1" s="1"/>
  <c r="M24" i="1" s="1"/>
  <c r="C14" i="1"/>
  <c r="P14" i="1"/>
  <c r="B15" i="1"/>
  <c r="M18" i="1"/>
  <c r="M15" i="1" s="1"/>
  <c r="M17" i="1" s="1"/>
  <c r="M16" i="1" s="1"/>
  <c r="B19" i="1"/>
  <c r="M22" i="1"/>
  <c r="M19" i="1" s="1"/>
  <c r="M21" i="1" s="1"/>
  <c r="M20" i="1" s="1"/>
  <c r="B27" i="1"/>
  <c r="M30" i="1"/>
  <c r="M27" i="1" s="1"/>
  <c r="M29" i="1" s="1"/>
  <c r="M28" i="1" s="1"/>
  <c r="H27" i="1"/>
  <c r="I14" i="1"/>
  <c r="Y14" i="1"/>
  <c r="D15" i="1"/>
  <c r="C18" i="1"/>
  <c r="F15" i="1"/>
  <c r="E18" i="1"/>
  <c r="D19" i="1"/>
  <c r="C22" i="1"/>
  <c r="E22" i="1"/>
  <c r="F19" i="1"/>
  <c r="F23" i="1"/>
  <c r="E26" i="1"/>
  <c r="H15" i="1"/>
  <c r="G18" i="1"/>
  <c r="H23" i="1"/>
  <c r="G26" i="1"/>
  <c r="H19" i="1"/>
  <c r="G22" i="1"/>
  <c r="F27" i="1"/>
  <c r="E30" i="1"/>
  <c r="C30" i="1"/>
  <c r="D27" i="1"/>
  <c r="J27" i="1"/>
  <c r="I30" i="1"/>
  <c r="J23" i="1"/>
  <c r="I26" i="1"/>
  <c r="J19" i="1"/>
  <c r="I22" i="1"/>
  <c r="J15" i="1"/>
  <c r="I18" i="1"/>
  <c r="O14" i="1" l="1"/>
  <c r="N14" i="1"/>
  <c r="R14" i="1"/>
  <c r="Q14" i="1"/>
  <c r="U14" i="1"/>
  <c r="T14" i="1"/>
  <c r="X14" i="1"/>
  <c r="W14" i="1"/>
</calcChain>
</file>

<file path=xl/sharedStrings.xml><?xml version="1.0" encoding="utf-8"?>
<sst xmlns="http://schemas.openxmlformats.org/spreadsheetml/2006/main" count="18" uniqueCount="18">
  <si>
    <t>A</t>
  </si>
  <si>
    <t>B</t>
  </si>
  <si>
    <t>C</t>
  </si>
  <si>
    <t>D</t>
  </si>
  <si>
    <t>EJE VERTICAL</t>
  </si>
  <si>
    <t>EJE HORIZONTAL</t>
  </si>
  <si>
    <t>E</t>
  </si>
  <si>
    <t>VP</t>
  </si>
  <si>
    <t>CONSIDERACIONES:</t>
  </si>
  <si>
    <t>1. DIRECCION DE LOSA EN SENTIDO DE LUZ MENOR.</t>
  </si>
  <si>
    <t>2. VP = LONGITUD DE LUZ MAYOR.</t>
  </si>
  <si>
    <t>ZONA SISMICA</t>
  </si>
  <si>
    <t>ALTA</t>
  </si>
  <si>
    <t>BAJA</t>
  </si>
  <si>
    <t>VS</t>
  </si>
  <si>
    <t>PRE DIMENSIONAMIENTO DE VIGA SEGÚN ZONA SISMICA</t>
  </si>
  <si>
    <t>https://hebmerma.com/</t>
  </si>
  <si>
    <t>https://www.youtube.com/c/HebMerma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</si>
</sst>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\ &quot;m&quot;"/>
    <numFmt numFmtId="165" formatCode="General&quot;x&quot;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mbria"/>
      <family val="1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 applyProtection="1"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2" fillId="2" borderId="0" xfId="1" applyFont="1" applyFill="1" applyAlignment="1" applyProtection="1">
      <alignment horizontal="right" vertical="top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5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indent="1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7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3" fillId="2" borderId="0" xfId="0" applyNumberFormat="1" applyFont="1" applyFill="1" applyBorder="1" applyAlignment="1" applyProtection="1">
      <alignment horizontal="right"/>
      <protection hidden="1"/>
    </xf>
    <xf numFmtId="165" fontId="5" fillId="2" borderId="11" xfId="0" applyNumberFormat="1" applyFont="1" applyFill="1" applyBorder="1" applyAlignment="1" applyProtection="1">
      <alignment horizontal="right" vertical="center"/>
      <protection hidden="1"/>
    </xf>
    <xf numFmtId="0" fontId="5" fillId="2" borderId="14" xfId="0" applyNumberFormat="1" applyFont="1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164" fontId="13" fillId="4" borderId="4" xfId="0" applyNumberFormat="1" applyFont="1" applyFill="1" applyBorder="1" applyAlignment="1" applyProtection="1">
      <alignment horizontal="center" vertical="center"/>
      <protection locked="0"/>
    </xf>
    <xf numFmtId="164" fontId="13" fillId="4" borderId="6" xfId="0" applyNumberFormat="1" applyFont="1" applyFill="1" applyBorder="1" applyAlignment="1" applyProtection="1">
      <alignment horizontal="center" vertical="center"/>
      <protection locked="0"/>
    </xf>
    <xf numFmtId="164" fontId="0" fillId="4" borderId="8" xfId="0" applyNumberForma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right" vertical="center" textRotation="90"/>
      <protection hidden="1"/>
    </xf>
    <xf numFmtId="0" fontId="8" fillId="2" borderId="10" xfId="0" applyFont="1" applyFill="1" applyBorder="1" applyAlignment="1" applyProtection="1">
      <alignment horizontal="right" textRotation="90"/>
      <protection hidden="1"/>
    </xf>
    <xf numFmtId="0" fontId="8" fillId="2" borderId="10" xfId="0" applyFont="1" applyFill="1" applyBorder="1" applyAlignment="1" applyProtection="1">
      <alignment horizontal="right" vertical="top" textRotation="90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64" fontId="0" fillId="2" borderId="12" xfId="0" applyNumberFormat="1" applyFill="1" applyBorder="1" applyAlignment="1" applyProtection="1">
      <alignment horizontal="center" vertical="center"/>
      <protection hidden="1"/>
    </xf>
    <xf numFmtId="0" fontId="9" fillId="3" borderId="16" xfId="0" applyFont="1" applyFill="1" applyBorder="1" applyAlignment="1" applyProtection="1">
      <alignment horizontal="center"/>
      <protection hidden="1"/>
    </xf>
    <xf numFmtId="0" fontId="9" fillId="3" borderId="17" xfId="0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 textRotation="90"/>
      <protection hidden="1"/>
    </xf>
  </cellXfs>
  <cellStyles count="2">
    <cellStyle name="Hipervínculo" xfId="1" builtinId="8"/>
    <cellStyle name="Normal" xfId="0" builtinId="0"/>
  </cellStyles>
  <dxfs count="135"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top/>
        <bottom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top/>
        <bottom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628040</xdr:colOff>
      <xdr:row>1</xdr:row>
      <xdr:rowOff>0</xdr:rowOff>
    </xdr:from>
    <xdr:to>
      <xdr:col>17</xdr:col>
      <xdr:colOff>100713</xdr:colOff>
      <xdr:row>9</xdr:row>
      <xdr:rowOff>29158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5514" y="204107"/>
          <a:ext cx="1669254" cy="1671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bmer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showRowColHeaders="0" tabSelected="1" zoomScale="94" zoomScaleNormal="94" workbookViewId="0">
      <selection activeCell="C5" sqref="C5"/>
    </sheetView>
  </sheetViews>
  <sheetFormatPr baseColWidth="10" defaultRowHeight="15" x14ac:dyDescent="0.25"/>
  <cols>
    <col min="1" max="1" width="9.85546875" style="1" customWidth="1"/>
    <col min="2" max="2" width="3" style="1" customWidth="1"/>
    <col min="3" max="3" width="15.7109375" style="1" customWidth="1"/>
    <col min="4" max="4" width="3" style="1" customWidth="1"/>
    <col min="5" max="5" width="15.7109375" style="1" customWidth="1"/>
    <col min="6" max="6" width="3" style="1" customWidth="1"/>
    <col min="7" max="7" width="15.7109375" style="1" customWidth="1"/>
    <col min="8" max="8" width="3" style="1" customWidth="1"/>
    <col min="9" max="9" width="15.7109375" style="1" customWidth="1"/>
    <col min="10" max="10" width="3" style="1" customWidth="1"/>
    <col min="11" max="12" width="9.85546875" style="1" customWidth="1"/>
    <col min="13" max="13" width="3.140625" style="1" customWidth="1"/>
    <col min="14" max="15" width="9.85546875" style="1" customWidth="1"/>
    <col min="16" max="16" width="3.140625" style="1" customWidth="1"/>
    <col min="17" max="18" width="9.85546875" style="1" customWidth="1"/>
    <col min="19" max="19" width="3.140625" style="1" customWidth="1"/>
    <col min="20" max="21" width="9.85546875" style="1" customWidth="1"/>
    <col min="22" max="22" width="3.140625" style="1" customWidth="1"/>
    <col min="23" max="24" width="9.85546875" style="1" customWidth="1"/>
    <col min="25" max="25" width="3.140625" style="1" customWidth="1"/>
    <col min="26" max="16384" width="11.42578125" style="1"/>
  </cols>
  <sheetData>
    <row r="1" spans="1:28" ht="15.75" thickBot="1" x14ac:dyDescent="0.3">
      <c r="L1" s="2" t="s">
        <v>17</v>
      </c>
    </row>
    <row r="2" spans="1:28" ht="21.75" thickTop="1" thickBot="1" x14ac:dyDescent="0.35">
      <c r="B2" s="33" t="s">
        <v>15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28" ht="15.75" thickTop="1" x14ac:dyDescent="0.25">
      <c r="J3" s="3"/>
      <c r="K3" s="4"/>
      <c r="L3" s="5" t="s">
        <v>16</v>
      </c>
    </row>
    <row r="4" spans="1:28" x14ac:dyDescent="0.25">
      <c r="B4" s="30" t="s">
        <v>5</v>
      </c>
      <c r="C4" s="31"/>
      <c r="D4" s="30" t="s">
        <v>4</v>
      </c>
      <c r="E4" s="31"/>
      <c r="G4" s="6" t="s">
        <v>11</v>
      </c>
      <c r="I4" s="4" t="s">
        <v>12</v>
      </c>
      <c r="J4" s="3" t="s">
        <v>7</v>
      </c>
      <c r="K4" s="4" t="str">
        <f>IF($G$5="ALTA",10,IF($G$5="BAJA",12,""))</f>
        <v/>
      </c>
      <c r="L4" s="4" t="str">
        <f>IF(K4="","",2)</f>
        <v/>
      </c>
    </row>
    <row r="5" spans="1:28" x14ac:dyDescent="0.25">
      <c r="B5" s="7">
        <v>1</v>
      </c>
      <c r="C5" s="21"/>
      <c r="D5" s="8" t="s">
        <v>0</v>
      </c>
      <c r="E5" s="21"/>
      <c r="G5" s="24"/>
      <c r="I5" s="4" t="s">
        <v>13</v>
      </c>
      <c r="J5" s="3" t="s">
        <v>14</v>
      </c>
      <c r="K5" s="4" t="str">
        <f>IF($G$5="ALTA",12,IF($G$5="BAJA",14,""))</f>
        <v/>
      </c>
      <c r="L5" s="4" t="str">
        <f>IF(K5="","",2)</f>
        <v/>
      </c>
    </row>
    <row r="6" spans="1:28" x14ac:dyDescent="0.25">
      <c r="B6" s="9">
        <v>2</v>
      </c>
      <c r="C6" s="22"/>
      <c r="D6" s="10" t="s">
        <v>1</v>
      </c>
      <c r="E6" s="22"/>
    </row>
    <row r="7" spans="1:28" x14ac:dyDescent="0.25">
      <c r="B7" s="9">
        <v>3</v>
      </c>
      <c r="C7" s="22"/>
      <c r="D7" s="10" t="s">
        <v>2</v>
      </c>
      <c r="E7" s="22"/>
      <c r="G7" s="11" t="s">
        <v>8</v>
      </c>
    </row>
    <row r="8" spans="1:28" x14ac:dyDescent="0.25">
      <c r="B8" s="9">
        <v>4</v>
      </c>
      <c r="C8" s="22"/>
      <c r="D8" s="10" t="s">
        <v>3</v>
      </c>
      <c r="E8" s="22"/>
      <c r="G8" s="12" t="s">
        <v>9</v>
      </c>
    </row>
    <row r="9" spans="1:28" x14ac:dyDescent="0.25">
      <c r="B9" s="13">
        <v>5</v>
      </c>
      <c r="C9" s="23"/>
      <c r="D9" s="14" t="s">
        <v>6</v>
      </c>
      <c r="E9" s="23"/>
      <c r="G9" s="12" t="s">
        <v>10</v>
      </c>
    </row>
    <row r="12" spans="1:28" x14ac:dyDescent="0.25">
      <c r="B12" s="15" t="str">
        <f>IF(E5="","","A")</f>
        <v/>
      </c>
      <c r="C12" s="28" t="str">
        <f>IF(E5="","",E5)</f>
        <v/>
      </c>
      <c r="D12" s="15" t="str">
        <f>IF(E5="","","B")</f>
        <v/>
      </c>
      <c r="E12" s="28" t="str">
        <f>IF(E6="","",E6)</f>
        <v/>
      </c>
      <c r="F12" s="15" t="str">
        <f>IF(E6="","","C")</f>
        <v/>
      </c>
      <c r="G12" s="28" t="str">
        <f>IF(E7="","",E7)</f>
        <v/>
      </c>
      <c r="H12" s="15" t="str">
        <f>IF(E7="","","D")</f>
        <v/>
      </c>
      <c r="I12" s="28" t="str">
        <f>IF(E8="","",E8)</f>
        <v/>
      </c>
      <c r="J12" s="15" t="str">
        <f>IF(E8="","","E")</f>
        <v/>
      </c>
      <c r="M12" s="15" t="str">
        <f t="shared" ref="M12:M30" si="0">B12</f>
        <v/>
      </c>
      <c r="N12" s="28" t="str">
        <f t="shared" ref="N12" si="1">C12</f>
        <v/>
      </c>
      <c r="O12" s="28"/>
      <c r="P12" s="15" t="str">
        <f t="shared" ref="P12:P30" si="2">D12</f>
        <v/>
      </c>
      <c r="Q12" s="28" t="str">
        <f>E12</f>
        <v/>
      </c>
      <c r="R12" s="28"/>
      <c r="S12" s="15" t="str">
        <f t="shared" ref="S12:S30" si="3">F12</f>
        <v/>
      </c>
      <c r="T12" s="28" t="str">
        <f>G12</f>
        <v/>
      </c>
      <c r="U12" s="28"/>
      <c r="V12" s="15" t="str">
        <f t="shared" ref="V12:V30" si="4">H12</f>
        <v/>
      </c>
      <c r="W12" s="28" t="str">
        <f>I12</f>
        <v/>
      </c>
      <c r="X12" s="28"/>
      <c r="Y12" s="15" t="str">
        <f t="shared" ref="Y12:Y30" si="5">J12</f>
        <v/>
      </c>
    </row>
    <row r="13" spans="1:28" ht="15.75" thickBot="1" x14ac:dyDescent="0.3">
      <c r="B13" s="16" t="str">
        <f>IF(E5="","","|")</f>
        <v/>
      </c>
      <c r="C13" s="32"/>
      <c r="D13" s="16" t="str">
        <f>IF(E5="","","|")</f>
        <v/>
      </c>
      <c r="E13" s="32"/>
      <c r="F13" s="16" t="str">
        <f>IF(E6="","","|")</f>
        <v/>
      </c>
      <c r="G13" s="32"/>
      <c r="H13" s="16" t="str">
        <f>IF(E7="","","|")</f>
        <v/>
      </c>
      <c r="I13" s="32"/>
      <c r="J13" s="16" t="str">
        <f>IF(E8="","","|")</f>
        <v/>
      </c>
      <c r="M13" s="16" t="str">
        <f t="shared" si="0"/>
        <v/>
      </c>
      <c r="N13" s="28"/>
      <c r="O13" s="28"/>
      <c r="P13" s="16" t="str">
        <f t="shared" si="2"/>
        <v/>
      </c>
      <c r="Q13" s="28"/>
      <c r="R13" s="28"/>
      <c r="S13" s="16" t="str">
        <f t="shared" si="3"/>
        <v/>
      </c>
      <c r="T13" s="28"/>
      <c r="U13" s="28"/>
      <c r="V13" s="16" t="str">
        <f t="shared" si="4"/>
        <v/>
      </c>
      <c r="W13" s="28"/>
      <c r="X13" s="28"/>
      <c r="Y13" s="16" t="str">
        <f t="shared" si="5"/>
        <v/>
      </c>
    </row>
    <row r="14" spans="1:28" ht="15.75" thickBot="1" x14ac:dyDescent="0.3">
      <c r="A14" s="17" t="str">
        <f>IF(C5="","","1---")</f>
        <v/>
      </c>
      <c r="B14" s="36" t="str">
        <f>IF(AND(A14="1---",B$12="A"),"C","")</f>
        <v/>
      </c>
      <c r="C14" s="38" t="str">
        <f>IF(D14="","","VP")</f>
        <v/>
      </c>
      <c r="D14" s="36" t="str">
        <f>IF(AND(A14="1---",D$12="B"),"C","")</f>
        <v/>
      </c>
      <c r="E14" s="38" t="str">
        <f>IF(F14="","","VP")</f>
        <v/>
      </c>
      <c r="F14" s="36" t="str">
        <f>IF(AND(A14="1---",F$12="C"),"C","")</f>
        <v/>
      </c>
      <c r="G14" s="38" t="str">
        <f>IF(H14="","","VP")</f>
        <v/>
      </c>
      <c r="H14" s="36" t="str">
        <f>IF(AND(A14="1---",H$12="D"),"C","")</f>
        <v/>
      </c>
      <c r="I14" s="38" t="str">
        <f>IF(J14="","","VP")</f>
        <v/>
      </c>
      <c r="J14" s="37" t="str">
        <f>IF(AND(A14="1---",J$12="E"),"C","")</f>
        <v/>
      </c>
      <c r="L14" s="17" t="str">
        <f t="shared" ref="L14:L30" si="6">A14</f>
        <v/>
      </c>
      <c r="M14" s="36" t="str">
        <f t="shared" si="0"/>
        <v/>
      </c>
      <c r="N14" s="18" t="str">
        <f>IFERROR(IF(P14="","",IF(O14/$L$4&gt;29,ROUNDUP(CEILING((O14/$L$4),5),0),30)),"")</f>
        <v/>
      </c>
      <c r="O14" s="19" t="str">
        <f>IFERROR(IF(P14="","",ROUNDUP(CEILING(((N$12*100)/$K$4),5),0)),"")</f>
        <v/>
      </c>
      <c r="P14" s="36" t="str">
        <f t="shared" si="2"/>
        <v/>
      </c>
      <c r="Q14" s="18" t="str">
        <f>IFERROR(IF(S14="","",IF(R14/$L$4&gt;29,ROUNDUP(CEILING((R14/$L$4),5),0),30)),"")</f>
        <v/>
      </c>
      <c r="R14" s="19" t="str">
        <f>IFERROR(IF(S14="","",ROUNDUP(CEILING(((Q$12*100)/$K$4),5),0)),"")</f>
        <v/>
      </c>
      <c r="S14" s="36" t="str">
        <f t="shared" si="3"/>
        <v/>
      </c>
      <c r="T14" s="18" t="str">
        <f>IFERROR(IF(V14="","",IF(U14/$L$4&gt;29,ROUNDUP(CEILING((U14/$L$4),5),0),30)),"")</f>
        <v/>
      </c>
      <c r="U14" s="19" t="str">
        <f>IFERROR(IF(V14="","",ROUNDUP(CEILING(((T$12*100)/$K$4),5),0)),"")</f>
        <v/>
      </c>
      <c r="V14" s="36" t="str">
        <f t="shared" si="4"/>
        <v/>
      </c>
      <c r="W14" s="18" t="str">
        <f>IFERROR(IF(Y14="","",IF(X14/$L$4&gt;29,ROUNDUP(CEILING((X14/$L$4),5),0),30)),"")</f>
        <v/>
      </c>
      <c r="X14" s="19" t="str">
        <f>IFERROR(IF(Y14="","",ROUNDUP(CEILING(((W$12*100)/$K$4),5),0)),"")</f>
        <v/>
      </c>
      <c r="Y14" s="37" t="str">
        <f t="shared" si="5"/>
        <v/>
      </c>
      <c r="AA14" s="20"/>
      <c r="AB14" s="20"/>
    </row>
    <row r="15" spans="1:28" ht="15" customHeight="1" x14ac:dyDescent="0.25">
      <c r="A15" s="28" t="str">
        <f>IF(C5="","",C5)</f>
        <v/>
      </c>
      <c r="B15" s="39" t="str">
        <f>IF(B18="","","VS")</f>
        <v/>
      </c>
      <c r="D15" s="39" t="str">
        <f>IF(D18="","","VS")</f>
        <v/>
      </c>
      <c r="F15" s="39" t="str">
        <f>IF(F18="","","VS")</f>
        <v/>
      </c>
      <c r="H15" s="39" t="str">
        <f>IF(H18="","","VS")</f>
        <v/>
      </c>
      <c r="J15" s="39" t="str">
        <f>IF(J18="","","VS")</f>
        <v/>
      </c>
      <c r="L15" s="28" t="str">
        <f t="shared" si="6"/>
        <v/>
      </c>
      <c r="M15" s="26" t="str">
        <f>IFERROR(IF(M18="","",ROUNDUP(CEILING(($L15*100)/$K$5,5),0)),"")</f>
        <v/>
      </c>
      <c r="P15" s="26" t="str">
        <f>IFERROR(IF(P18="","",ROUNDUP(CEILING(($L15*100)/$K$5,5),0)),"")</f>
        <v/>
      </c>
      <c r="S15" s="26" t="str">
        <f>IFERROR(IF(S18="","",ROUNDUP(CEILING(($L15*100)/$K$5,5),0)),"")</f>
        <v/>
      </c>
      <c r="V15" s="26" t="str">
        <f>IFERROR(IF(V18="","",ROUNDUP(CEILING(($L15*100)/$K$5,5),0)),"")</f>
        <v/>
      </c>
      <c r="Y15" s="26" t="str">
        <f>IFERROR(IF(Y18="","",ROUNDUP(CEILING(($L15*100)/$K$5,5),0)),"")</f>
        <v/>
      </c>
      <c r="AA15" s="20"/>
      <c r="AB15" s="20"/>
    </row>
    <row r="16" spans="1:28" x14ac:dyDescent="0.25">
      <c r="A16" s="28"/>
      <c r="B16" s="39"/>
      <c r="D16" s="39"/>
      <c r="F16" s="39"/>
      <c r="H16" s="39"/>
      <c r="J16" s="39"/>
      <c r="L16" s="28">
        <f t="shared" si="6"/>
        <v>0</v>
      </c>
      <c r="M16" s="25" t="str">
        <f>IF(M17="","","x")</f>
        <v/>
      </c>
      <c r="P16" s="25" t="str">
        <f>IF(P17="","","x")</f>
        <v/>
      </c>
      <c r="S16" s="25" t="str">
        <f>IF(S17="","","x")</f>
        <v/>
      </c>
      <c r="V16" s="25" t="str">
        <f>IF(V17="","","x")</f>
        <v/>
      </c>
      <c r="Y16" s="25" t="str">
        <f>IF(Y17="","","x")</f>
        <v/>
      </c>
    </row>
    <row r="17" spans="1:28" ht="16.5" thickBot="1" x14ac:dyDescent="0.3">
      <c r="A17" s="28"/>
      <c r="B17" s="39"/>
      <c r="D17" s="39"/>
      <c r="F17" s="39"/>
      <c r="H17" s="39"/>
      <c r="J17" s="39"/>
      <c r="L17" s="28">
        <f t="shared" si="6"/>
        <v>0</v>
      </c>
      <c r="M17" s="27" t="str">
        <f>IFERROR(IF(M18="","",IF(M15/$L$5&gt;24,ROUNDUP(CEILING((M15/$L$5),5),0),25)),"")</f>
        <v/>
      </c>
      <c r="P17" s="27" t="str">
        <f>IFERROR(IF(P18="","",IF(P15/$L$5&gt;24,ROUNDUP(CEILING((P15/$L$5),5),0),25)),"")</f>
        <v/>
      </c>
      <c r="S17" s="27" t="str">
        <f>IFERROR(IF(S18="","",IF(S15/$L$5&gt;24,ROUNDUP(CEILING((S15/$L$5),5),0),25)),"")</f>
        <v/>
      </c>
      <c r="V17" s="27" t="str">
        <f>IFERROR(IF(V18="","",IF(V15/$L$5&gt;24,ROUNDUP(CEILING((V15/$L$5),5),0),25)),"")</f>
        <v/>
      </c>
      <c r="Y17" s="27" t="str">
        <f>IFERROR(IF(Y18="","",IF(Y15/$L$5&gt;24,ROUNDUP(CEILING((Y15/$L$5),5),0),25)),"")</f>
        <v/>
      </c>
    </row>
    <row r="18" spans="1:28" ht="15.75" thickBot="1" x14ac:dyDescent="0.3">
      <c r="A18" s="17" t="str">
        <f>IF(C5="","","2---")</f>
        <v/>
      </c>
      <c r="B18" s="36" t="str">
        <f>IF(AND(A18="2---",B$12="A"),"C","")</f>
        <v/>
      </c>
      <c r="C18" s="38" t="str">
        <f>IF(D18="","","VP")</f>
        <v/>
      </c>
      <c r="D18" s="36" t="str">
        <f>IF(AND(A18="2---",D$12="B"),"C","")</f>
        <v/>
      </c>
      <c r="E18" s="38" t="str">
        <f>IF(F18="","","VP")</f>
        <v/>
      </c>
      <c r="F18" s="36" t="str">
        <f>IF(AND(A18="2---",F$12="C"),"C","")</f>
        <v/>
      </c>
      <c r="G18" s="38" t="str">
        <f>IF(H18="","","VP")</f>
        <v/>
      </c>
      <c r="H18" s="36" t="str">
        <f>IF(AND(A18="2---",H$12="D"),"C","")</f>
        <v/>
      </c>
      <c r="I18" s="38" t="str">
        <f>IF(J18="","","VP")</f>
        <v/>
      </c>
      <c r="J18" s="37" t="str">
        <f>IF(AND(A18="2---",J$12="E"),"C","")</f>
        <v/>
      </c>
      <c r="L18" s="17" t="str">
        <f t="shared" si="6"/>
        <v/>
      </c>
      <c r="M18" s="36" t="str">
        <f t="shared" si="0"/>
        <v/>
      </c>
      <c r="N18" s="18" t="str">
        <f>IFERROR(IF(P18="","",IF(O18/$L$4&gt;29,ROUNDUP(CEILING((O18/$L$4),5),0),30)),"")</f>
        <v/>
      </c>
      <c r="O18" s="19" t="str">
        <f>IFERROR(IF(P18="","",ROUNDUP(CEILING(((N$12*100)/$K$4),5),0)),"")</f>
        <v/>
      </c>
      <c r="P18" s="36" t="str">
        <f t="shared" si="2"/>
        <v/>
      </c>
      <c r="Q18" s="18" t="str">
        <f>IFERROR(IF(S18="","",IF(R18/$L$4&gt;29,ROUNDUP(CEILING((R18/$L$4),5),0),30)),"")</f>
        <v/>
      </c>
      <c r="R18" s="19" t="str">
        <f>IFERROR(IF(S18="","",ROUNDUP(CEILING(((Q$12*100)/$K$4),5),0)),"")</f>
        <v/>
      </c>
      <c r="S18" s="36" t="str">
        <f t="shared" si="3"/>
        <v/>
      </c>
      <c r="T18" s="18" t="str">
        <f>IFERROR(IF(V18="","",IF(U18/$L$4&gt;29,ROUNDUP(CEILING((U18/$L$4),5),0),30)),"")</f>
        <v/>
      </c>
      <c r="U18" s="19" t="str">
        <f>IFERROR(IF(V18="","",ROUNDUP(CEILING(((T$12*100)/$K$4),5),0)),"")</f>
        <v/>
      </c>
      <c r="V18" s="36" t="str">
        <f t="shared" si="4"/>
        <v/>
      </c>
      <c r="W18" s="18" t="str">
        <f>IFERROR(IF(Y18="","",IF(X18/$L$4&gt;29,ROUNDUP(CEILING((X18/$L$4),5),0),30)),"")</f>
        <v/>
      </c>
      <c r="X18" s="19" t="str">
        <f>IFERROR(IF(Y18="","",ROUNDUP(CEILING(((W$12*100)/$K$4),5),0)),"")</f>
        <v/>
      </c>
      <c r="Y18" s="37" t="str">
        <f t="shared" si="5"/>
        <v/>
      </c>
    </row>
    <row r="19" spans="1:28" ht="15" customHeight="1" x14ac:dyDescent="0.25">
      <c r="A19" s="28" t="str">
        <f>IF(C6="","",C6)</f>
        <v/>
      </c>
      <c r="B19" s="39" t="str">
        <f>IF(B22="","","VS")</f>
        <v/>
      </c>
      <c r="D19" s="39" t="str">
        <f>IF(D22="","","VS")</f>
        <v/>
      </c>
      <c r="F19" s="39" t="str">
        <f>IF(F22="","","VS")</f>
        <v/>
      </c>
      <c r="H19" s="39" t="str">
        <f>IF(H22="","","VS")</f>
        <v/>
      </c>
      <c r="J19" s="39" t="str">
        <f>IF(J22="","","VS")</f>
        <v/>
      </c>
      <c r="L19" s="28" t="str">
        <f t="shared" si="6"/>
        <v/>
      </c>
      <c r="M19" s="26" t="str">
        <f>IFERROR(IF(M22="","",ROUNDUP(CEILING(($L19*100)/$K$5,5),0)),"")</f>
        <v/>
      </c>
      <c r="P19" s="26" t="str">
        <f>IFERROR(IF(P22="","",ROUNDUP(CEILING(($L19*100)/$K$5,5),0)),"")</f>
        <v/>
      </c>
      <c r="S19" s="26" t="str">
        <f>IFERROR(IF(S22="","",ROUNDUP(CEILING(($L19*100)/$K$5,5),0)),"")</f>
        <v/>
      </c>
      <c r="V19" s="26" t="str">
        <f>IFERROR(IF(V22="","",ROUNDUP(CEILING(($L19*100)/$K$5,5),0)),"")</f>
        <v/>
      </c>
      <c r="Y19" s="26" t="str">
        <f>IFERROR(IF(Y22="","",ROUNDUP(CEILING(($L19*100)/$K$5,5),0)),"")</f>
        <v/>
      </c>
    </row>
    <row r="20" spans="1:28" x14ac:dyDescent="0.25">
      <c r="A20" s="28"/>
      <c r="B20" s="39"/>
      <c r="D20" s="39"/>
      <c r="F20" s="39"/>
      <c r="H20" s="39"/>
      <c r="J20" s="39"/>
      <c r="L20" s="28">
        <f t="shared" si="6"/>
        <v>0</v>
      </c>
      <c r="M20" s="25" t="str">
        <f>IF(M21="","","x")</f>
        <v/>
      </c>
      <c r="P20" s="25" t="str">
        <f>IF(P21="","","x")</f>
        <v/>
      </c>
      <c r="S20" s="25" t="str">
        <f>IF(S21="","","x")</f>
        <v/>
      </c>
      <c r="V20" s="25" t="str">
        <f>IF(V21="","","x")</f>
        <v/>
      </c>
      <c r="Y20" s="25" t="str">
        <f>IF(Y21="","","x")</f>
        <v/>
      </c>
    </row>
    <row r="21" spans="1:28" ht="16.5" thickBot="1" x14ac:dyDescent="0.3">
      <c r="A21" s="28"/>
      <c r="B21" s="39"/>
      <c r="D21" s="39"/>
      <c r="F21" s="39"/>
      <c r="H21" s="39"/>
      <c r="J21" s="39"/>
      <c r="L21" s="28">
        <f t="shared" si="6"/>
        <v>0</v>
      </c>
      <c r="M21" s="27" t="str">
        <f>IFERROR(IF(M22="","",IF(M19/$L$5&gt;24,ROUNDUP(CEILING((M19/$L$5),5),0),25)),"")</f>
        <v/>
      </c>
      <c r="P21" s="27" t="str">
        <f>IFERROR(IF(P22="","",IF(P19/$L$5&gt;24,ROUNDUP(CEILING((P19/$L$5),5),0),25)),"")</f>
        <v/>
      </c>
      <c r="S21" s="27" t="str">
        <f>IFERROR(IF(S22="","",IF(S19/$L$5&gt;24,ROUNDUP(CEILING((S19/$L$5),5),0),25)),"")</f>
        <v/>
      </c>
      <c r="V21" s="27" t="str">
        <f>IFERROR(IF(V22="","",IF(V19/$L$5&gt;24,ROUNDUP(CEILING((V19/$L$5),5),0),25)),"")</f>
        <v/>
      </c>
      <c r="Y21" s="27" t="str">
        <f>IFERROR(IF(Y22="","",IF(Y19/$L$5&gt;24,ROUNDUP(CEILING((Y19/$L$5),5),0),25)),"")</f>
        <v/>
      </c>
    </row>
    <row r="22" spans="1:28" ht="15.75" thickBot="1" x14ac:dyDescent="0.3">
      <c r="A22" s="17" t="str">
        <f>IF(C6="","","3---")</f>
        <v/>
      </c>
      <c r="B22" s="36" t="str">
        <f>IF(AND(A22="3---",B$12="A"),"C","")</f>
        <v/>
      </c>
      <c r="C22" s="38" t="str">
        <f>IF(D22="","","VP")</f>
        <v/>
      </c>
      <c r="D22" s="36" t="str">
        <f>IF(AND(A22="3---",D$12="B"),"C","")</f>
        <v/>
      </c>
      <c r="E22" s="38" t="str">
        <f>IF(F22="","","VP")</f>
        <v/>
      </c>
      <c r="F22" s="36" t="str">
        <f>IF(L3="https://hebmerma.com/",IF(AND(A22="3---",F$12="C"),"C",""),"")</f>
        <v/>
      </c>
      <c r="G22" s="38" t="str">
        <f>IF(H22="","","VP")</f>
        <v/>
      </c>
      <c r="H22" s="36" t="str">
        <f>IF(AND(A22="3---",H$12="D"),"C","")</f>
        <v/>
      </c>
      <c r="I22" s="38" t="str">
        <f>IF(J22="","","VP")</f>
        <v/>
      </c>
      <c r="J22" s="37" t="str">
        <f>IF(AND(A22="3---",J$12="E"),"C","")</f>
        <v/>
      </c>
      <c r="L22" s="17" t="str">
        <f t="shared" si="6"/>
        <v/>
      </c>
      <c r="M22" s="36" t="str">
        <f t="shared" si="0"/>
        <v/>
      </c>
      <c r="N22" s="18" t="str">
        <f>IFERROR(IF(P22="","",IF(O22/$L$4&gt;29,ROUNDUP(CEILING((O22/$L$4),5),0),30)),"")</f>
        <v/>
      </c>
      <c r="O22" s="19" t="str">
        <f>IFERROR(IF(P22="","",ROUNDUP(CEILING(((N$12*100)/$K$4),5),0)),"")</f>
        <v/>
      </c>
      <c r="P22" s="36" t="str">
        <f t="shared" si="2"/>
        <v/>
      </c>
      <c r="Q22" s="18" t="str">
        <f>IFERROR(IF(S22="","",IF(R22/$L$4&gt;29,ROUNDUP(CEILING((R22/$L$4),5),0),30)),"")</f>
        <v/>
      </c>
      <c r="R22" s="19" t="str">
        <f>IFERROR(IF(S22="","",ROUNDUP(CEILING(((Q$12*100)/$K$4),5),0)),"")</f>
        <v/>
      </c>
      <c r="S22" s="36" t="str">
        <f t="shared" si="3"/>
        <v/>
      </c>
      <c r="T22" s="18" t="str">
        <f>IFERROR(IF(V22="","",IF(U22/$L$4&gt;29,ROUNDUP(CEILING((U22/$L$4),5),0),30)),"")</f>
        <v/>
      </c>
      <c r="U22" s="19" t="str">
        <f>IFERROR(IF(V22="","",ROUNDUP(CEILING(((T$12*100)/$K$4),5),0)),"")</f>
        <v/>
      </c>
      <c r="V22" s="36" t="str">
        <f t="shared" si="4"/>
        <v/>
      </c>
      <c r="W22" s="18" t="str">
        <f>IFERROR(IF(Y22="","",IF(X22/$L$4&gt;29,ROUNDUP(CEILING((X22/$L$4),5),0),30)),"")</f>
        <v/>
      </c>
      <c r="X22" s="19" t="str">
        <f>IFERROR(IF(Y22="","",ROUNDUP(CEILING(((W$12*100)/$K$4),5),0)),"")</f>
        <v/>
      </c>
      <c r="Y22" s="37" t="str">
        <f t="shared" si="5"/>
        <v/>
      </c>
    </row>
    <row r="23" spans="1:28" ht="15" customHeight="1" x14ac:dyDescent="0.25">
      <c r="A23" s="28" t="str">
        <f>IF(C7="","",C7)</f>
        <v/>
      </c>
      <c r="B23" s="39" t="str">
        <f>IF(B26="","","VS")</f>
        <v/>
      </c>
      <c r="D23" s="39" t="str">
        <f>IF(D26="","","VS")</f>
        <v/>
      </c>
      <c r="F23" s="39" t="str">
        <f>IF(F26="","","VS")</f>
        <v/>
      </c>
      <c r="H23" s="39" t="str">
        <f>IF(H26="","","VS")</f>
        <v/>
      </c>
      <c r="J23" s="39" t="str">
        <f>IF(J26="","","VS")</f>
        <v/>
      </c>
      <c r="L23" s="28" t="str">
        <f t="shared" si="6"/>
        <v/>
      </c>
      <c r="M23" s="26" t="str">
        <f>IFERROR(IF(M26="","",ROUNDUP(CEILING(($L23*100)/$K$5,5),0)),"")</f>
        <v/>
      </c>
      <c r="P23" s="26" t="str">
        <f>IFERROR(IF(P26="","",ROUNDUP(CEILING(($L23*100)/$K$5,5),0)),"")</f>
        <v/>
      </c>
      <c r="S23" s="26" t="str">
        <f>IFERROR(IF(S26="","",ROUNDUP(CEILING(($L23*100)/$K$5,5),0)),"")</f>
        <v/>
      </c>
      <c r="V23" s="26" t="str">
        <f>IFERROR(IF(V26="","",ROUNDUP(CEILING(($L23*100)/$K$5,5),0)),"")</f>
        <v/>
      </c>
      <c r="Y23" s="26" t="str">
        <f>IFERROR(IF(Y26="","",ROUNDUP(CEILING(($L23*100)/$K$5,5),0)),"")</f>
        <v/>
      </c>
    </row>
    <row r="24" spans="1:28" x14ac:dyDescent="0.25">
      <c r="A24" s="28"/>
      <c r="B24" s="39"/>
      <c r="D24" s="39"/>
      <c r="F24" s="39"/>
      <c r="H24" s="39"/>
      <c r="J24" s="39"/>
      <c r="L24" s="28">
        <f t="shared" si="6"/>
        <v>0</v>
      </c>
      <c r="M24" s="25" t="str">
        <f>IF(M25="","","x")</f>
        <v/>
      </c>
      <c r="P24" s="25" t="str">
        <f>IF(P25="","","x")</f>
        <v/>
      </c>
      <c r="S24" s="25" t="str">
        <f>IF(S25="","","x")</f>
        <v/>
      </c>
      <c r="V24" s="25" t="str">
        <f>IF(V25="","","x")</f>
        <v/>
      </c>
      <c r="Y24" s="25" t="str">
        <f>IF(Y25="","","x")</f>
        <v/>
      </c>
    </row>
    <row r="25" spans="1:28" ht="16.5" thickBot="1" x14ac:dyDescent="0.3">
      <c r="A25" s="28"/>
      <c r="B25" s="39"/>
      <c r="D25" s="39"/>
      <c r="F25" s="39"/>
      <c r="H25" s="39"/>
      <c r="J25" s="39"/>
      <c r="L25" s="28">
        <f t="shared" si="6"/>
        <v>0</v>
      </c>
      <c r="M25" s="27" t="str">
        <f>IFERROR(IF(M26="","",IF(M23/$L$5&gt;24,ROUNDUP(CEILING((M23/$L$5),5),0),25)),"")</f>
        <v/>
      </c>
      <c r="P25" s="27" t="str">
        <f>IFERROR(IF(P26="","",IF(P23/$L$5&gt;24,ROUNDUP(CEILING((P23/$L$5),5),0),25)),"")</f>
        <v/>
      </c>
      <c r="S25" s="27" t="str">
        <f>IFERROR(IF(S26="","",IF(S23/$L$5&gt;24,ROUNDUP(CEILING((S23/$L$5),5),0),25)),"")</f>
        <v/>
      </c>
      <c r="V25" s="27" t="str">
        <f>IFERROR(IF(V26="","",IF(V23/$L$5&gt;24,ROUNDUP(CEILING((V23/$L$5),5),0),25)),"")</f>
        <v/>
      </c>
      <c r="Y25" s="27" t="str">
        <f>IFERROR(IF(Y26="","",IF(Y23/$L$5&gt;24,ROUNDUP(CEILING((Y23/$L$5),5),0),25)),"")</f>
        <v/>
      </c>
      <c r="AA25" s="20"/>
      <c r="AB25" s="20"/>
    </row>
    <row r="26" spans="1:28" ht="15.75" thickBot="1" x14ac:dyDescent="0.3">
      <c r="A26" s="17" t="str">
        <f>IF(C7="","","4---")</f>
        <v/>
      </c>
      <c r="B26" s="36" t="str">
        <f>IF(AND(A26="4---",B$12="A"),"C","")</f>
        <v/>
      </c>
      <c r="C26" s="38" t="str">
        <f>IF(D26="","","VP")</f>
        <v/>
      </c>
      <c r="D26" s="36" t="str">
        <f>IF(AND(A26="4---",D$12="B"),"C","")</f>
        <v/>
      </c>
      <c r="E26" s="38" t="str">
        <f>IF(F26="","","VP")</f>
        <v/>
      </c>
      <c r="F26" s="36" t="str">
        <f>IF(AND(A26="4---",F$12="C"),"C","")</f>
        <v/>
      </c>
      <c r="G26" s="38" t="str">
        <f>IF(H26="","","VP")</f>
        <v/>
      </c>
      <c r="H26" s="36" t="str">
        <f>IF(AND(A26="4---",H$12="D"),"C","")</f>
        <v/>
      </c>
      <c r="I26" s="38" t="str">
        <f>IF(J26="","","VP")</f>
        <v/>
      </c>
      <c r="J26" s="37" t="str">
        <f>IF(AND(A26="4---",J$12="E"),"C","")</f>
        <v/>
      </c>
      <c r="L26" s="17" t="str">
        <f t="shared" si="6"/>
        <v/>
      </c>
      <c r="M26" s="36" t="str">
        <f t="shared" si="0"/>
        <v/>
      </c>
      <c r="N26" s="18" t="str">
        <f>IFERROR(IF(P26="","",IF(O26/$L$4&gt;29,ROUNDUP(CEILING((O26/$L$4),5),0),30)),"")</f>
        <v/>
      </c>
      <c r="O26" s="19" t="str">
        <f>IFERROR(IF(P26="","",ROUNDUP(CEILING(((N$12*100)/$K$4),5),0)),"")</f>
        <v/>
      </c>
      <c r="P26" s="36" t="str">
        <f t="shared" si="2"/>
        <v/>
      </c>
      <c r="Q26" s="18" t="str">
        <f>IFERROR(IF(S26="","",IF(R26/$L$4&gt;29,ROUNDUP(CEILING((R26/$L$4),5),0),30)),"")</f>
        <v/>
      </c>
      <c r="R26" s="19" t="str">
        <f>IFERROR(IF(S26="","",ROUNDUP(CEILING(((Q$12*100)/$K$4),5),0)),"")</f>
        <v/>
      </c>
      <c r="S26" s="36" t="str">
        <f t="shared" si="3"/>
        <v/>
      </c>
      <c r="T26" s="18" t="str">
        <f>IFERROR(IF(V26="","",IF(U26/$L$4&gt;29,ROUNDUP(CEILING((U26/$L$4),5),0),30)),"")</f>
        <v/>
      </c>
      <c r="U26" s="19" t="str">
        <f>IFERROR(IF(V26="","",ROUNDUP(CEILING(((T$12*100)/$K$4),5),0)),"")</f>
        <v/>
      </c>
      <c r="V26" s="36" t="str">
        <f t="shared" si="4"/>
        <v/>
      </c>
      <c r="W26" s="18" t="str">
        <f>IFERROR(IF(Y26="","",IF(X26/$L$4&gt;29,ROUNDUP(CEILING((X26/$L$4),5),0),30)),"")</f>
        <v/>
      </c>
      <c r="X26" s="19" t="str">
        <f>IFERROR(IF(Y26="","",ROUNDUP(CEILING(((W$12*100)/$K$4),5),0)),"")</f>
        <v/>
      </c>
      <c r="Y26" s="37" t="str">
        <f t="shared" si="5"/>
        <v/>
      </c>
      <c r="AA26" s="20"/>
      <c r="AB26" s="20"/>
    </row>
    <row r="27" spans="1:28" ht="15" customHeight="1" x14ac:dyDescent="0.25">
      <c r="A27" s="28" t="str">
        <f>IF(C8="","",C8)</f>
        <v/>
      </c>
      <c r="B27" s="39" t="str">
        <f>IF(B30="","","VS")</f>
        <v/>
      </c>
      <c r="D27" s="39" t="str">
        <f>IF(D30="","","VS")</f>
        <v/>
      </c>
      <c r="E27" s="6"/>
      <c r="F27" s="39" t="str">
        <f>IF(F30="","","VS")</f>
        <v/>
      </c>
      <c r="H27" s="39" t="str">
        <f>IF(H30="","","VS")</f>
        <v/>
      </c>
      <c r="J27" s="39" t="str">
        <f>IF(J30="","","VS")</f>
        <v/>
      </c>
      <c r="L27" s="28" t="str">
        <f t="shared" si="6"/>
        <v/>
      </c>
      <c r="M27" s="26" t="str">
        <f>IFERROR(IF(M30="","",ROUNDUP(CEILING(($L27*100)/$K$5,5),0)),"")</f>
        <v/>
      </c>
      <c r="P27" s="26" t="str">
        <f>IFERROR(IF(P30="","",ROUNDUP(CEILING(($L27*100)/$K$5,5),0)),"")</f>
        <v/>
      </c>
      <c r="S27" s="26" t="str">
        <f>IFERROR(IF(S30="","",ROUNDUP(CEILING(($L27*100)/$K$5,5),0)),"")</f>
        <v/>
      </c>
      <c r="V27" s="26" t="str">
        <f>IFERROR(IF(V30="","",ROUNDUP(CEILING(($L27*100)/$K$5,5),0)),"")</f>
        <v/>
      </c>
      <c r="Y27" s="26" t="str">
        <f>IFERROR(IF(Y30="","",ROUNDUP(CEILING(($L27*100)/$K$5,5),0)),"")</f>
        <v/>
      </c>
      <c r="AA27" s="20"/>
      <c r="AB27" s="20"/>
    </row>
    <row r="28" spans="1:28" x14ac:dyDescent="0.25">
      <c r="A28" s="28"/>
      <c r="B28" s="39"/>
      <c r="D28" s="39"/>
      <c r="F28" s="39"/>
      <c r="H28" s="39"/>
      <c r="J28" s="39"/>
      <c r="L28" s="28">
        <f t="shared" si="6"/>
        <v>0</v>
      </c>
      <c r="M28" s="25" t="str">
        <f>IF(M29="","","x")</f>
        <v/>
      </c>
      <c r="P28" s="25" t="str">
        <f>IF(P29="","","x")</f>
        <v/>
      </c>
      <c r="S28" s="25" t="str">
        <f>IF(S29="","","x")</f>
        <v/>
      </c>
      <c r="V28" s="25" t="str">
        <f>IF(V29="","","x")</f>
        <v/>
      </c>
      <c r="Y28" s="25" t="str">
        <f>IF(Y29="","","x")</f>
        <v/>
      </c>
      <c r="AA28" s="20"/>
      <c r="AB28" s="20"/>
    </row>
    <row r="29" spans="1:28" ht="16.5" thickBot="1" x14ac:dyDescent="0.3">
      <c r="A29" s="28"/>
      <c r="B29" s="39"/>
      <c r="D29" s="39"/>
      <c r="F29" s="39"/>
      <c r="H29" s="39"/>
      <c r="J29" s="39"/>
      <c r="L29" s="28">
        <f t="shared" si="6"/>
        <v>0</v>
      </c>
      <c r="M29" s="27" t="str">
        <f>IFERROR(IF(M30="","",IF(M27/$L$5&gt;24,ROUNDUP(CEILING((M27/$L$5),5),0),25)),"")</f>
        <v/>
      </c>
      <c r="P29" s="27" t="str">
        <f>IFERROR(IF(P30="","",IF(P27/$L$5&gt;24,ROUNDUP(CEILING((P27/$L$5),5),0),25)),"")</f>
        <v/>
      </c>
      <c r="S29" s="27" t="str">
        <f>IFERROR(IF(S30="","",IF(S27/$L$5&gt;24,ROUNDUP(CEILING((S27/$L$5),5),0),25)),"")</f>
        <v/>
      </c>
      <c r="V29" s="27" t="str">
        <f>IFERROR(IF(V30="","",IF(V27/$L$5&gt;24,ROUNDUP(CEILING((V27/$L$5),5),0),25)),"")</f>
        <v/>
      </c>
      <c r="Y29" s="27" t="str">
        <f>IFERROR(IF(Y30="","",IF(Y27/$L$5&gt;24,ROUNDUP(CEILING((Y27/$L$5),5),0),25)),"")</f>
        <v/>
      </c>
      <c r="AA29" s="20"/>
      <c r="AB29" s="20"/>
    </row>
    <row r="30" spans="1:28" ht="15" customHeight="1" thickBot="1" x14ac:dyDescent="0.3">
      <c r="A30" s="17" t="str">
        <f>IF(C8="","","5---")</f>
        <v/>
      </c>
      <c r="B30" s="37" t="str">
        <f>IF(AND(A30="5---",B$12="A"),"C","")</f>
        <v/>
      </c>
      <c r="C30" s="38" t="str">
        <f>IF(D30="","","VP")</f>
        <v/>
      </c>
      <c r="D30" s="37" t="str">
        <f>IF(AND(A30="5---",D$12="B"),"C","")</f>
        <v/>
      </c>
      <c r="E30" s="38" t="str">
        <f>IF(F30="","","VP")</f>
        <v/>
      </c>
      <c r="F30" s="37" t="str">
        <f>IF(AND(A30="5---",F$12="C"),"C","")</f>
        <v/>
      </c>
      <c r="G30" s="38" t="str">
        <f>IF(H30="","","VP")</f>
        <v/>
      </c>
      <c r="H30" s="37" t="str">
        <f>IF(AND(A30="5---",H$12="D"),"C","")</f>
        <v/>
      </c>
      <c r="I30" s="38" t="str">
        <f>IF(J30="","","VP")</f>
        <v/>
      </c>
      <c r="J30" s="37" t="str">
        <f>IF(AND(A30="5---",J$12="E"),"C","")</f>
        <v/>
      </c>
      <c r="L30" s="17" t="str">
        <f t="shared" si="6"/>
        <v/>
      </c>
      <c r="M30" s="37" t="str">
        <f t="shared" si="0"/>
        <v/>
      </c>
      <c r="N30" s="18" t="str">
        <f>IFERROR(IF(P30="","",IF(O30/$L$4&gt;29,ROUNDUP(CEILING((O30/$L$4),5),0),30)),"")</f>
        <v/>
      </c>
      <c r="O30" s="19" t="str">
        <f>IFERROR(IF(P30="","",ROUNDUP(CEILING(((N$12*100)/$K$4),5),0)),"")</f>
        <v/>
      </c>
      <c r="P30" s="37" t="str">
        <f t="shared" si="2"/>
        <v/>
      </c>
      <c r="Q30" s="18" t="str">
        <f>IFERROR(IF(S30="","",IF(R30/$L$4&gt;29,ROUNDUP(CEILING((R30/$L$4),5),0),30)),"")</f>
        <v/>
      </c>
      <c r="R30" s="19" t="str">
        <f>IFERROR(IF(S30="","",ROUNDUP(CEILING(((Q$12*100)/$K$4),5),0)),"")</f>
        <v/>
      </c>
      <c r="S30" s="37" t="str">
        <f t="shared" si="3"/>
        <v/>
      </c>
      <c r="T30" s="18" t="str">
        <f>IFERROR(IF(V30="","",IF(U30/$L$4&gt;29,ROUNDUP(CEILING((U30/$L$4),5),0),30)),"")</f>
        <v/>
      </c>
      <c r="U30" s="19" t="str">
        <f>IFERROR(IF(V30="","",ROUNDUP(CEILING(((T$12*100)/$K$4),5),0)),"")</f>
        <v/>
      </c>
      <c r="V30" s="37" t="str">
        <f t="shared" si="4"/>
        <v/>
      </c>
      <c r="W30" s="18" t="str">
        <f>IFERROR(IF(Y30="","",IF(X30/$L$4&gt;29,ROUNDUP(CEILING((X30/$L$4),5),0),30)),"")</f>
        <v/>
      </c>
      <c r="X30" s="19" t="str">
        <f>IFERROR(IF(Y30="","",ROUNDUP(CEILING(((W$12*100)/$K$4),5),0)),"")</f>
        <v/>
      </c>
      <c r="Y30" s="37" t="str">
        <f t="shared" si="5"/>
        <v/>
      </c>
      <c r="AA30" s="20"/>
      <c r="AB30" s="20"/>
    </row>
    <row r="31" spans="1:28" x14ac:dyDescent="0.25">
      <c r="B31" s="29"/>
      <c r="C31" s="29"/>
      <c r="D31" s="29"/>
      <c r="E31" s="29"/>
      <c r="F31" s="29"/>
      <c r="G31" s="29"/>
      <c r="H31" s="29"/>
      <c r="I31" s="29"/>
    </row>
    <row r="33" spans="11:12" x14ac:dyDescent="0.25">
      <c r="K33" s="20"/>
      <c r="L33" s="20"/>
    </row>
    <row r="34" spans="11:12" x14ac:dyDescent="0.25">
      <c r="K34" s="20"/>
      <c r="L34" s="20"/>
    </row>
    <row r="35" spans="11:12" x14ac:dyDescent="0.25">
      <c r="K35" s="20"/>
      <c r="L35" s="20"/>
    </row>
    <row r="36" spans="11:12" x14ac:dyDescent="0.25">
      <c r="K36" s="20"/>
      <c r="L36" s="20"/>
    </row>
    <row r="44" spans="11:12" x14ac:dyDescent="0.25">
      <c r="K44" s="20"/>
      <c r="L44" s="20"/>
    </row>
  </sheetData>
  <sheetProtection algorithmName="SHA-512" hashValue="RJ182P0yMt9IZw5kXU/PStcyVd9c/uZDO5s2y5dwxSO+3d6eb70e+6bE+a5ESDl2LDh90uxqFGeT9zLGZQcmNw==" saltValue="lMeV0HmZvVjz/n/cLCsSnA==" spinCount="100000" sheet="1" objects="1" scenarios="1"/>
  <mergeCells count="43">
    <mergeCell ref="B2:L2"/>
    <mergeCell ref="L27:L29"/>
    <mergeCell ref="L23:L25"/>
    <mergeCell ref="L19:L21"/>
    <mergeCell ref="L15:L17"/>
    <mergeCell ref="J15:J17"/>
    <mergeCell ref="J19:J21"/>
    <mergeCell ref="J23:J25"/>
    <mergeCell ref="J27:J29"/>
    <mergeCell ref="N12:O13"/>
    <mergeCell ref="W12:X13"/>
    <mergeCell ref="T12:U13"/>
    <mergeCell ref="Q12:R13"/>
    <mergeCell ref="B4:C4"/>
    <mergeCell ref="D4:E4"/>
    <mergeCell ref="I12:I13"/>
    <mergeCell ref="G12:G13"/>
    <mergeCell ref="E12:E13"/>
    <mergeCell ref="C12:C13"/>
    <mergeCell ref="H31:I31"/>
    <mergeCell ref="F31:G31"/>
    <mergeCell ref="D31:E31"/>
    <mergeCell ref="B31:C31"/>
    <mergeCell ref="D15:D17"/>
    <mergeCell ref="D19:D21"/>
    <mergeCell ref="D23:D25"/>
    <mergeCell ref="D27:D29"/>
    <mergeCell ref="F15:F17"/>
    <mergeCell ref="F19:F21"/>
    <mergeCell ref="F23:F25"/>
    <mergeCell ref="F27:F29"/>
    <mergeCell ref="H19:H21"/>
    <mergeCell ref="H23:H25"/>
    <mergeCell ref="H27:H29"/>
    <mergeCell ref="H15:H17"/>
    <mergeCell ref="A27:A29"/>
    <mergeCell ref="A23:A25"/>
    <mergeCell ref="A19:A21"/>
    <mergeCell ref="A15:A17"/>
    <mergeCell ref="B27:B29"/>
    <mergeCell ref="B23:B25"/>
    <mergeCell ref="B19:B21"/>
    <mergeCell ref="B15:B17"/>
  </mergeCells>
  <conditionalFormatting sqref="B14 B18 B22 B26 B30 D30 D26 D22 D18 D14 F14 F18 F22 F26 F30 H30 H26 H22 H18 H14 J14 J18 J22 J26 J30">
    <cfRule type="containsBlanks" dxfId="4" priority="158">
      <formula>LEN(TRIM(B14))=0</formula>
    </cfRule>
    <cfRule type="containsBlanks" dxfId="3" priority="3">
      <formula>LEN(TRIM(B14))=0</formula>
    </cfRule>
  </conditionalFormatting>
  <conditionalFormatting sqref="J27:J29 J23:J25 J19:J21 J15:J17">
    <cfRule type="containsBlanks" dxfId="134" priority="154">
      <formula>LEN(TRIM(J15))=0</formula>
    </cfRule>
  </conditionalFormatting>
  <conditionalFormatting sqref="B15:B17">
    <cfRule type="containsBlanks" dxfId="133" priority="135">
      <formula>LEN(TRIM(B15))=0</formula>
    </cfRule>
  </conditionalFormatting>
  <conditionalFormatting sqref="I30 G30 E30 C30 I26 G26 E26 C26 C22 E22 G22 I22 I18 G18 E18 C18 C14 E14 G14 I14">
    <cfRule type="containsBlanks" dxfId="132" priority="153">
      <formula>LEN(TRIM(C14))=0</formula>
    </cfRule>
  </conditionalFormatting>
  <conditionalFormatting sqref="H27:H29">
    <cfRule type="containsBlanks" dxfId="131" priority="151">
      <formula>LEN(TRIM(H27))=0</formula>
    </cfRule>
  </conditionalFormatting>
  <conditionalFormatting sqref="F27:F29">
    <cfRule type="containsBlanks" dxfId="130" priority="150">
      <formula>LEN(TRIM(F27))=0</formula>
    </cfRule>
  </conditionalFormatting>
  <conditionalFormatting sqref="D27:D29">
    <cfRule type="containsBlanks" dxfId="129" priority="149">
      <formula>LEN(TRIM(D27))=0</formula>
    </cfRule>
  </conditionalFormatting>
  <conditionalFormatting sqref="B27:B29">
    <cfRule type="containsBlanks" dxfId="128" priority="148">
      <formula>LEN(TRIM(B27))=0</formula>
    </cfRule>
  </conditionalFormatting>
  <conditionalFormatting sqref="H23:H25">
    <cfRule type="containsBlanks" dxfId="127" priority="147">
      <formula>LEN(TRIM(H23))=0</formula>
    </cfRule>
  </conditionalFormatting>
  <conditionalFormatting sqref="F23:F25">
    <cfRule type="containsBlanks" dxfId="126" priority="146">
      <formula>LEN(TRIM(F23))=0</formula>
    </cfRule>
  </conditionalFormatting>
  <conditionalFormatting sqref="D23:D25">
    <cfRule type="containsBlanks" dxfId="125" priority="145">
      <formula>LEN(TRIM(D23))=0</formula>
    </cfRule>
  </conditionalFormatting>
  <conditionalFormatting sqref="B23:B25">
    <cfRule type="containsBlanks" dxfId="124" priority="144">
      <formula>LEN(TRIM(B23))=0</formula>
    </cfRule>
  </conditionalFormatting>
  <conditionalFormatting sqref="B19:B21">
    <cfRule type="containsBlanks" dxfId="123" priority="143">
      <formula>LEN(TRIM(B19))=0</formula>
    </cfRule>
  </conditionalFormatting>
  <conditionalFormatting sqref="D19:D21">
    <cfRule type="containsBlanks" dxfId="122" priority="142">
      <formula>LEN(TRIM(D19))=0</formula>
    </cfRule>
  </conditionalFormatting>
  <conditionalFormatting sqref="F19:F21">
    <cfRule type="containsBlanks" dxfId="121" priority="141">
      <formula>LEN(TRIM(F19))=0</formula>
    </cfRule>
  </conditionalFormatting>
  <conditionalFormatting sqref="H19:H21">
    <cfRule type="containsBlanks" dxfId="120" priority="140">
      <formula>LEN(TRIM(H19))=0</formula>
    </cfRule>
  </conditionalFormatting>
  <conditionalFormatting sqref="H15:H17">
    <cfRule type="containsBlanks" dxfId="119" priority="139">
      <formula>LEN(TRIM(H15))=0</formula>
    </cfRule>
  </conditionalFormatting>
  <conditionalFormatting sqref="F15:F17">
    <cfRule type="containsBlanks" dxfId="118" priority="138">
      <formula>LEN(TRIM(F15))=0</formula>
    </cfRule>
  </conditionalFormatting>
  <conditionalFormatting sqref="D15:D17">
    <cfRule type="containsBlanks" dxfId="117" priority="137">
      <formula>LEN(TRIM(D15))=0</formula>
    </cfRule>
  </conditionalFormatting>
  <conditionalFormatting sqref="M14 M18 M22 M26 M30 P30 P26 P22 P18 P14 S14 S18 S22 S26 S30 V30 V26 V22 V18 V14 Y14 Y18 Y22 Y26 Y30">
    <cfRule type="containsBlanks" dxfId="2" priority="134">
      <formula>LEN(TRIM(M14))=0</formula>
    </cfRule>
    <cfRule type="containsBlanks" dxfId="1" priority="2">
      <formula>LEN(TRIM(M14))=0</formula>
    </cfRule>
  </conditionalFormatting>
  <conditionalFormatting sqref="Y27 Y23 Y19 Y15 Y17 Y21 Y25 Y29">
    <cfRule type="containsBlanks" dxfId="116" priority="133">
      <formula>LEN(TRIM(Y15))=0</formula>
    </cfRule>
  </conditionalFormatting>
  <conditionalFormatting sqref="N14">
    <cfRule type="containsBlanks" dxfId="100" priority="100">
      <formula>LEN(TRIM(N14))=0</formula>
    </cfRule>
  </conditionalFormatting>
  <conditionalFormatting sqref="O14">
    <cfRule type="containsBlanks" dxfId="96" priority="94">
      <formula>LEN(TRIM(O14))=0</formula>
    </cfRule>
  </conditionalFormatting>
  <conditionalFormatting sqref="Q14">
    <cfRule type="containsBlanks" dxfId="78" priority="77">
      <formula>LEN(TRIM(Q14))=0</formula>
    </cfRule>
  </conditionalFormatting>
  <conditionalFormatting sqref="R14">
    <cfRule type="containsBlanks" dxfId="77" priority="76">
      <formula>LEN(TRIM(R14))=0</formula>
    </cfRule>
  </conditionalFormatting>
  <conditionalFormatting sqref="T14">
    <cfRule type="containsBlanks" dxfId="76" priority="75">
      <formula>LEN(TRIM(T14))=0</formula>
    </cfRule>
  </conditionalFormatting>
  <conditionalFormatting sqref="U14">
    <cfRule type="containsBlanks" dxfId="75" priority="74">
      <formula>LEN(TRIM(U14))=0</formula>
    </cfRule>
  </conditionalFormatting>
  <conditionalFormatting sqref="W14">
    <cfRule type="containsBlanks" dxfId="74" priority="73">
      <formula>LEN(TRIM(W14))=0</formula>
    </cfRule>
  </conditionalFormatting>
  <conditionalFormatting sqref="X14">
    <cfRule type="containsBlanks" dxfId="73" priority="72">
      <formula>LEN(TRIM(X14))=0</formula>
    </cfRule>
  </conditionalFormatting>
  <conditionalFormatting sqref="W18">
    <cfRule type="containsBlanks" dxfId="72" priority="71">
      <formula>LEN(TRIM(W18))=0</formula>
    </cfRule>
  </conditionalFormatting>
  <conditionalFormatting sqref="X18">
    <cfRule type="containsBlanks" dxfId="71" priority="70">
      <formula>LEN(TRIM(X18))=0</formula>
    </cfRule>
  </conditionalFormatting>
  <conditionalFormatting sqref="T18">
    <cfRule type="containsBlanks" dxfId="70" priority="69">
      <formula>LEN(TRIM(T18))=0</formula>
    </cfRule>
  </conditionalFormatting>
  <conditionalFormatting sqref="U18">
    <cfRule type="containsBlanks" dxfId="69" priority="68">
      <formula>LEN(TRIM(U18))=0</formula>
    </cfRule>
  </conditionalFormatting>
  <conditionalFormatting sqref="Q18">
    <cfRule type="containsBlanks" dxfId="68" priority="67">
      <formula>LEN(TRIM(Q18))=0</formula>
    </cfRule>
  </conditionalFormatting>
  <conditionalFormatting sqref="R18">
    <cfRule type="containsBlanks" dxfId="67" priority="66">
      <formula>LEN(TRIM(R18))=0</formula>
    </cfRule>
  </conditionalFormatting>
  <conditionalFormatting sqref="N18">
    <cfRule type="containsBlanks" dxfId="66" priority="65">
      <formula>LEN(TRIM(N18))=0</formula>
    </cfRule>
  </conditionalFormatting>
  <conditionalFormatting sqref="O18">
    <cfRule type="containsBlanks" dxfId="65" priority="64">
      <formula>LEN(TRIM(O18))=0</formula>
    </cfRule>
  </conditionalFormatting>
  <conditionalFormatting sqref="N22">
    <cfRule type="containsBlanks" dxfId="64" priority="63">
      <formula>LEN(TRIM(N22))=0</formula>
    </cfRule>
  </conditionalFormatting>
  <conditionalFormatting sqref="O22">
    <cfRule type="containsBlanks" dxfId="63" priority="62">
      <formula>LEN(TRIM(O22))=0</formula>
    </cfRule>
  </conditionalFormatting>
  <conditionalFormatting sqref="N26">
    <cfRule type="containsBlanks" dxfId="62" priority="61">
      <formula>LEN(TRIM(N26))=0</formula>
    </cfRule>
  </conditionalFormatting>
  <conditionalFormatting sqref="O26">
    <cfRule type="containsBlanks" dxfId="61" priority="60">
      <formula>LEN(TRIM(O26))=0</formula>
    </cfRule>
  </conditionalFormatting>
  <conditionalFormatting sqref="Q26">
    <cfRule type="containsBlanks" dxfId="60" priority="59">
      <formula>LEN(TRIM(Q26))=0</formula>
    </cfRule>
  </conditionalFormatting>
  <conditionalFormatting sqref="R26">
    <cfRule type="containsBlanks" dxfId="59" priority="58">
      <formula>LEN(TRIM(R26))=0</formula>
    </cfRule>
  </conditionalFormatting>
  <conditionalFormatting sqref="Q22">
    <cfRule type="containsBlanks" dxfId="58" priority="57">
      <formula>LEN(TRIM(Q22))=0</formula>
    </cfRule>
  </conditionalFormatting>
  <conditionalFormatting sqref="R22">
    <cfRule type="containsBlanks" dxfId="57" priority="56">
      <formula>LEN(TRIM(R22))=0</formula>
    </cfRule>
  </conditionalFormatting>
  <conditionalFormatting sqref="T22">
    <cfRule type="containsBlanks" dxfId="56" priority="55">
      <formula>LEN(TRIM(T22))=0</formula>
    </cfRule>
  </conditionalFormatting>
  <conditionalFormatting sqref="U22">
    <cfRule type="containsBlanks" dxfId="55" priority="54">
      <formula>LEN(TRIM(U22))=0</formula>
    </cfRule>
  </conditionalFormatting>
  <conditionalFormatting sqref="T26">
    <cfRule type="containsBlanks" dxfId="54" priority="53">
      <formula>LEN(TRIM(T26))=0</formula>
    </cfRule>
  </conditionalFormatting>
  <conditionalFormatting sqref="U26">
    <cfRule type="containsBlanks" dxfId="53" priority="52">
      <formula>LEN(TRIM(U26))=0</formula>
    </cfRule>
  </conditionalFormatting>
  <conditionalFormatting sqref="W26">
    <cfRule type="containsBlanks" dxfId="52" priority="51">
      <formula>LEN(TRIM(W26))=0</formula>
    </cfRule>
  </conditionalFormatting>
  <conditionalFormatting sqref="X26">
    <cfRule type="containsBlanks" dxfId="51" priority="50">
      <formula>LEN(TRIM(X26))=0</formula>
    </cfRule>
  </conditionalFormatting>
  <conditionalFormatting sqref="W22">
    <cfRule type="containsBlanks" dxfId="50" priority="49">
      <formula>LEN(TRIM(W22))=0</formula>
    </cfRule>
  </conditionalFormatting>
  <conditionalFormatting sqref="X22">
    <cfRule type="containsBlanks" dxfId="49" priority="48">
      <formula>LEN(TRIM(X22))=0</formula>
    </cfRule>
  </conditionalFormatting>
  <conditionalFormatting sqref="W30">
    <cfRule type="containsBlanks" dxfId="48" priority="47">
      <formula>LEN(TRIM(W30))=0</formula>
    </cfRule>
  </conditionalFormatting>
  <conditionalFormatting sqref="X30">
    <cfRule type="containsBlanks" dxfId="47" priority="46">
      <formula>LEN(TRIM(X30))=0</formula>
    </cfRule>
  </conditionalFormatting>
  <conditionalFormatting sqref="T30">
    <cfRule type="containsBlanks" dxfId="46" priority="45">
      <formula>LEN(TRIM(T30))=0</formula>
    </cfRule>
  </conditionalFormatting>
  <conditionalFormatting sqref="U30">
    <cfRule type="containsBlanks" dxfId="45" priority="44">
      <formula>LEN(TRIM(U30))=0</formula>
    </cfRule>
  </conditionalFormatting>
  <conditionalFormatting sqref="Q30">
    <cfRule type="containsBlanks" dxfId="44" priority="43">
      <formula>LEN(TRIM(Q30))=0</formula>
    </cfRule>
  </conditionalFormatting>
  <conditionalFormatting sqref="R30">
    <cfRule type="containsBlanks" dxfId="43" priority="42">
      <formula>LEN(TRIM(R30))=0</formula>
    </cfRule>
  </conditionalFormatting>
  <conditionalFormatting sqref="N30">
    <cfRule type="containsBlanks" dxfId="42" priority="41">
      <formula>LEN(TRIM(N30))=0</formula>
    </cfRule>
  </conditionalFormatting>
  <conditionalFormatting sqref="O30">
    <cfRule type="containsBlanks" dxfId="41" priority="40">
      <formula>LEN(TRIM(O30))=0</formula>
    </cfRule>
  </conditionalFormatting>
  <conditionalFormatting sqref="V15 V17">
    <cfRule type="containsBlanks" dxfId="39" priority="38">
      <formula>LEN(TRIM(V15))=0</formula>
    </cfRule>
  </conditionalFormatting>
  <conditionalFormatting sqref="V19 V21">
    <cfRule type="containsBlanks" dxfId="38" priority="37">
      <formula>LEN(TRIM(V19))=0</formula>
    </cfRule>
  </conditionalFormatting>
  <conditionalFormatting sqref="V23 V25">
    <cfRule type="containsBlanks" dxfId="37" priority="36">
      <formula>LEN(TRIM(V23))=0</formula>
    </cfRule>
  </conditionalFormatting>
  <conditionalFormatting sqref="V27 V29">
    <cfRule type="containsBlanks" dxfId="36" priority="35">
      <formula>LEN(TRIM(V27))=0</formula>
    </cfRule>
  </conditionalFormatting>
  <conditionalFormatting sqref="S27 S29">
    <cfRule type="containsBlanks" dxfId="35" priority="34">
      <formula>LEN(TRIM(S27))=0</formula>
    </cfRule>
  </conditionalFormatting>
  <conditionalFormatting sqref="S23 S25">
    <cfRule type="containsBlanks" dxfId="34" priority="33">
      <formula>LEN(TRIM(S23))=0</formula>
    </cfRule>
  </conditionalFormatting>
  <conditionalFormatting sqref="S19 S21">
    <cfRule type="containsBlanks" dxfId="33" priority="32">
      <formula>LEN(TRIM(S19))=0</formula>
    </cfRule>
  </conditionalFormatting>
  <conditionalFormatting sqref="S15 S17">
    <cfRule type="containsBlanks" dxfId="32" priority="31">
      <formula>LEN(TRIM(S15))=0</formula>
    </cfRule>
  </conditionalFormatting>
  <conditionalFormatting sqref="P15 P17">
    <cfRule type="containsBlanks" dxfId="31" priority="30">
      <formula>LEN(TRIM(P15))=0</formula>
    </cfRule>
  </conditionalFormatting>
  <conditionalFormatting sqref="P19 P21">
    <cfRule type="containsBlanks" dxfId="30" priority="29">
      <formula>LEN(TRIM(P19))=0</formula>
    </cfRule>
  </conditionalFormatting>
  <conditionalFormatting sqref="P23 P25">
    <cfRule type="containsBlanks" dxfId="29" priority="28">
      <formula>LEN(TRIM(P23))=0</formula>
    </cfRule>
  </conditionalFormatting>
  <conditionalFormatting sqref="P27 P29">
    <cfRule type="containsBlanks" dxfId="28" priority="27">
      <formula>LEN(TRIM(P27))=0</formula>
    </cfRule>
  </conditionalFormatting>
  <conditionalFormatting sqref="M27 M29">
    <cfRule type="containsBlanks" dxfId="27" priority="26">
      <formula>LEN(TRIM(M27))=0</formula>
    </cfRule>
  </conditionalFormatting>
  <conditionalFormatting sqref="M23 M25">
    <cfRule type="containsBlanks" dxfId="26" priority="25">
      <formula>LEN(TRIM(M23))=0</formula>
    </cfRule>
  </conditionalFormatting>
  <conditionalFormatting sqref="M19 M21">
    <cfRule type="containsBlanks" dxfId="25" priority="24">
      <formula>LEN(TRIM(M19))=0</formula>
    </cfRule>
  </conditionalFormatting>
  <conditionalFormatting sqref="M15:M17">
    <cfRule type="containsBlanks" dxfId="24" priority="23">
      <formula>LEN(TRIM(M15))=0</formula>
    </cfRule>
  </conditionalFormatting>
  <conditionalFormatting sqref="P16">
    <cfRule type="containsBlanks" dxfId="23" priority="22">
      <formula>LEN(TRIM(P16))=0</formula>
    </cfRule>
  </conditionalFormatting>
  <conditionalFormatting sqref="S16">
    <cfRule type="containsBlanks" dxfId="22" priority="21">
      <formula>LEN(TRIM(S16))=0</formula>
    </cfRule>
  </conditionalFormatting>
  <conditionalFormatting sqref="V16">
    <cfRule type="containsBlanks" dxfId="21" priority="20">
      <formula>LEN(TRIM(V16))=0</formula>
    </cfRule>
  </conditionalFormatting>
  <conditionalFormatting sqref="Y16">
    <cfRule type="containsBlanks" dxfId="20" priority="19">
      <formula>LEN(TRIM(Y16))=0</formula>
    </cfRule>
  </conditionalFormatting>
  <conditionalFormatting sqref="Y20">
    <cfRule type="containsBlanks" dxfId="19" priority="18">
      <formula>LEN(TRIM(Y20))=0</formula>
    </cfRule>
  </conditionalFormatting>
  <conditionalFormatting sqref="Y24">
    <cfRule type="containsBlanks" dxfId="18" priority="17">
      <formula>LEN(TRIM(Y24))=0</formula>
    </cfRule>
  </conditionalFormatting>
  <conditionalFormatting sqref="Y28">
    <cfRule type="containsBlanks" dxfId="17" priority="16">
      <formula>LEN(TRIM(Y28))=0</formula>
    </cfRule>
  </conditionalFormatting>
  <conditionalFormatting sqref="V28">
    <cfRule type="containsBlanks" dxfId="16" priority="15">
      <formula>LEN(TRIM(V28))=0</formula>
    </cfRule>
  </conditionalFormatting>
  <conditionalFormatting sqref="V24">
    <cfRule type="containsBlanks" dxfId="15" priority="14">
      <formula>LEN(TRIM(V24))=0</formula>
    </cfRule>
  </conditionalFormatting>
  <conditionalFormatting sqref="V20">
    <cfRule type="containsBlanks" dxfId="14" priority="13">
      <formula>LEN(TRIM(V20))=0</formula>
    </cfRule>
  </conditionalFormatting>
  <conditionalFormatting sqref="S20">
    <cfRule type="containsBlanks" dxfId="13" priority="12">
      <formula>LEN(TRIM(S20))=0</formula>
    </cfRule>
  </conditionalFormatting>
  <conditionalFormatting sqref="S24">
    <cfRule type="containsBlanks" dxfId="12" priority="11">
      <formula>LEN(TRIM(S24))=0</formula>
    </cfRule>
  </conditionalFormatting>
  <conditionalFormatting sqref="S28">
    <cfRule type="containsBlanks" dxfId="11" priority="10">
      <formula>LEN(TRIM(S28))=0</formula>
    </cfRule>
  </conditionalFormatting>
  <conditionalFormatting sqref="P28">
    <cfRule type="containsBlanks" dxfId="10" priority="9">
      <formula>LEN(TRIM(P28))=0</formula>
    </cfRule>
  </conditionalFormatting>
  <conditionalFormatting sqref="P24">
    <cfRule type="containsBlanks" dxfId="9" priority="8">
      <formula>LEN(TRIM(P24))=0</formula>
    </cfRule>
  </conditionalFormatting>
  <conditionalFormatting sqref="P20">
    <cfRule type="containsBlanks" dxfId="8" priority="7">
      <formula>LEN(TRIM(P20))=0</formula>
    </cfRule>
  </conditionalFormatting>
  <conditionalFormatting sqref="M20">
    <cfRule type="containsBlanks" dxfId="7" priority="6">
      <formula>LEN(TRIM(M20))=0</formula>
    </cfRule>
  </conditionalFormatting>
  <conditionalFormatting sqref="M24">
    <cfRule type="containsBlanks" dxfId="6" priority="5">
      <formula>LEN(TRIM(M24))=0</formula>
    </cfRule>
  </conditionalFormatting>
  <conditionalFormatting sqref="M28">
    <cfRule type="containsBlanks" dxfId="5" priority="4">
      <formula>LEN(TRIM(M28))=0</formula>
    </cfRule>
  </conditionalFormatting>
  <conditionalFormatting sqref="C14 B15:B17 C18 B19:B21 C22 B23:B25 C26 B27:B29 C30 D27:D29 D23:D25 D19:D21 D15:D17 E14 E18 E22 E26 E30 F27:F29 F23:F25 F19:F21 F15:F17 G14 I14 H15:H17 G18 G22 G26 G30 I30 I26 H27:H29 H23:H25 H19:H21 I18 I22 J19:J21 J15:J17 J23:J25 J27:J29">
    <cfRule type="containsBlanks" dxfId="0" priority="1">
      <formula>LEN(TRIM(B14))=0</formula>
    </cfRule>
  </conditionalFormatting>
  <dataValidations count="1">
    <dataValidation type="list" allowBlank="1" showInputMessage="1" showErrorMessage="1" sqref="G5">
      <formula1>$I$4:$I$5</formula1>
    </dataValidation>
  </dataValidations>
  <hyperlinks>
    <hyperlink ref="L3" r:id="rId1"/>
  </hyperlinks>
  <pageMargins left="0.7" right="0.7" top="0.75" bottom="0.75" header="0.3" footer="0.3"/>
  <pageSetup orientation="portrait" r:id="rId2"/>
  <ignoredErrors>
    <ignoredError sqref="D30 F30 H30 D14:H21 D23:H26 D22:F22 G22:H22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 DIMENSIONAMIENTO DE VIGA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2021-04-30T00:50:01Z</dcterms:created>
  <dcterms:modified xsi:type="dcterms:W3CDTF">2021-05-01T05:09:02Z</dcterms:modified>
</cp:coreProperties>
</file>