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NCRETO ARMADO\"/>
    </mc:Choice>
  </mc:AlternateContent>
  <bookViews>
    <workbookView xWindow="0" yWindow="0" windowWidth="28800" windowHeight="12435"/>
  </bookViews>
  <sheets>
    <sheet name="DISEÑO DE ESCALERAS - DOS TRAMO" sheetId="1" r:id="rId1"/>
  </sheets>
  <definedNames>
    <definedName name="HM">'DISEÑO DE ESCALERAS - DOS TRAMO'!#REF!</definedName>
    <definedName name="IMAGEN">'DISEÑO DE ESCALERAS - DOS TRAMO'!$P$17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O40" i="1"/>
  <c r="L43" i="1"/>
  <c r="L40" i="1"/>
  <c r="G43" i="1"/>
  <c r="G40" i="1"/>
  <c r="D43" i="1"/>
  <c r="D40" i="1"/>
  <c r="L28" i="1"/>
  <c r="L27" i="1"/>
  <c r="K22" i="1"/>
  <c r="I20" i="1"/>
  <c r="K4" i="1"/>
  <c r="I5" i="1"/>
  <c r="I15" i="1"/>
  <c r="N109" i="1" l="1"/>
  <c r="L101" i="1"/>
  <c r="F101" i="1"/>
  <c r="P65" i="1"/>
  <c r="H65" i="1"/>
  <c r="L32" i="1" l="1"/>
  <c r="D16" i="1" l="1"/>
  <c r="N31" i="1" s="1"/>
  <c r="H10" i="1" l="1"/>
  <c r="K12" i="1" s="1"/>
  <c r="E54" i="1" l="1"/>
  <c r="O54" i="1"/>
  <c r="M55" i="1"/>
  <c r="I101" i="1" l="1"/>
  <c r="D90" i="1"/>
  <c r="G130" i="1" s="1"/>
  <c r="I21" i="1"/>
  <c r="D27" i="1"/>
  <c r="D28" i="1"/>
  <c r="D32" i="1"/>
  <c r="F31" i="1"/>
  <c r="H126" i="1" s="1"/>
  <c r="K110" i="1" s="1"/>
  <c r="I10" i="1"/>
  <c r="I22" i="1" l="1"/>
  <c r="C54" i="1" s="1"/>
  <c r="D55" i="1"/>
  <c r="K15" i="1"/>
  <c r="D15" i="1" s="1"/>
  <c r="D26" i="1"/>
  <c r="L26" i="1"/>
  <c r="K29" i="1" s="1"/>
  <c r="G110" i="1" l="1"/>
  <c r="O66" i="1"/>
  <c r="K78" i="1" s="1"/>
  <c r="K94" i="1"/>
  <c r="L95" i="1" s="1"/>
  <c r="K96" i="1" s="1"/>
  <c r="O39" i="1"/>
  <c r="O41" i="1" s="1"/>
  <c r="O32" i="1"/>
  <c r="L33" i="1"/>
  <c r="L34" i="1" s="1"/>
  <c r="O29" i="1"/>
  <c r="K10" i="1"/>
  <c r="C29" i="1"/>
  <c r="K128" i="1" s="1"/>
  <c r="H4" i="1"/>
  <c r="G29" i="1"/>
  <c r="I124" i="1" s="1"/>
  <c r="J108" i="1" s="1"/>
  <c r="L35" i="1" l="1"/>
  <c r="O33" i="1"/>
  <c r="I4" i="1"/>
  <c r="M54" i="1" s="1"/>
  <c r="L54" i="1"/>
  <c r="L96" i="1"/>
  <c r="L97" i="1"/>
  <c r="M112" i="1" s="1"/>
  <c r="K97" i="1"/>
  <c r="L112" i="1" s="1"/>
  <c r="G66" i="1"/>
  <c r="G39" i="1"/>
  <c r="G41" i="1" s="1"/>
  <c r="D94" i="1"/>
  <c r="G32" i="1"/>
  <c r="O44" i="1" l="1"/>
  <c r="L39" i="1"/>
  <c r="L41" i="1" s="1"/>
  <c r="L44" i="1"/>
  <c r="E95" i="1"/>
  <c r="D96" i="1" s="1"/>
  <c r="D78" i="1"/>
  <c r="D33" i="1"/>
  <c r="L46" i="1" l="1"/>
  <c r="M50" i="1" s="1"/>
  <c r="K56" i="1" s="1"/>
  <c r="O46" i="1"/>
  <c r="D34" i="1"/>
  <c r="G33" i="1" s="1"/>
  <c r="D97" i="1"/>
  <c r="K120" i="1" s="1"/>
  <c r="O51" i="1" l="1"/>
  <c r="K51" i="1"/>
  <c r="L57" i="1" s="1"/>
  <c r="M61" i="1" s="1"/>
  <c r="L73" i="1" s="1"/>
  <c r="K77" i="1" s="1"/>
  <c r="D35" i="1"/>
  <c r="D39" i="1" s="1"/>
  <c r="D41" i="1" s="1"/>
  <c r="E96" i="1"/>
  <c r="E97" i="1"/>
  <c r="L120" i="1" s="1"/>
  <c r="K85" i="1" l="1"/>
  <c r="L78" i="1"/>
  <c r="G44" i="1"/>
  <c r="D44" i="1"/>
  <c r="D46" i="1" s="1"/>
  <c r="L87" i="1" l="1"/>
  <c r="K86" i="1" s="1"/>
  <c r="L86" i="1" s="1"/>
  <c r="K88" i="1" s="1"/>
  <c r="L89" i="1" s="1"/>
  <c r="G108" i="1" s="1"/>
  <c r="K90" i="1"/>
  <c r="H105" i="1" s="1"/>
  <c r="L79" i="1"/>
  <c r="K80" i="1" s="1"/>
  <c r="G46" i="1"/>
  <c r="E51" i="1" s="1"/>
  <c r="C50" i="1"/>
  <c r="L88" i="1" l="1"/>
  <c r="K89" i="1"/>
  <c r="F108" i="1" s="1"/>
  <c r="L81" i="1"/>
  <c r="J114" i="1" s="1"/>
  <c r="L80" i="1"/>
  <c r="K81" i="1"/>
  <c r="I114" i="1" s="1"/>
  <c r="B56" i="1"/>
  <c r="C57" i="1" s="1"/>
  <c r="C61" i="1" s="1"/>
  <c r="E73" i="1" s="1"/>
  <c r="D77" i="1" s="1"/>
  <c r="E78" i="1" s="1"/>
  <c r="E79" i="1" s="1"/>
  <c r="D85" i="1" l="1"/>
  <c r="E87" i="1" s="1"/>
  <c r="D80" i="1" l="1"/>
  <c r="E81" i="1" l="1"/>
  <c r="M125" i="1" s="1"/>
  <c r="D81" i="1" l="1"/>
  <c r="L125" i="1" s="1"/>
  <c r="E80" i="1"/>
  <c r="D86" i="1" l="1"/>
  <c r="E86" i="1" s="1"/>
  <c r="D88" i="1" s="1"/>
  <c r="E88" i="1" l="1"/>
  <c r="D89" i="1"/>
  <c r="I132" i="1" s="1"/>
  <c r="E89" i="1"/>
  <c r="J132" i="1" s="1"/>
</calcChain>
</file>

<file path=xl/comments1.xml><?xml version="1.0" encoding="utf-8"?>
<comments xmlns="http://schemas.openxmlformats.org/spreadsheetml/2006/main">
  <authors>
    <author>Heb MERMA</author>
  </authors>
  <commentList>
    <comment ref="H64" authorId="0" shapeId="0">
      <text>
        <r>
          <rPr>
            <b/>
            <sz val="9"/>
            <color indexed="81"/>
            <rFont val="Tahoma"/>
            <family val="2"/>
          </rPr>
          <t>Heb MERMA:</t>
        </r>
        <r>
          <rPr>
            <sz val="9"/>
            <color indexed="81"/>
            <rFont val="Tahoma"/>
            <family val="2"/>
          </rPr>
          <t xml:space="preserve">
N° de barras. Ver tabla N°2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</rPr>
          <t>Heb MERMA:</t>
        </r>
        <r>
          <rPr>
            <sz val="9"/>
            <color indexed="81"/>
            <rFont val="Tahoma"/>
            <family val="2"/>
          </rPr>
          <t xml:space="preserve">
N° de barras. Ver tabla N°2</t>
        </r>
      </text>
    </comment>
  </commentList>
</comments>
</file>

<file path=xl/sharedStrings.xml><?xml version="1.0" encoding="utf-8"?>
<sst xmlns="http://schemas.openxmlformats.org/spreadsheetml/2006/main" count="129" uniqueCount="75">
  <si>
    <t>Kg/cm2</t>
  </si>
  <si>
    <t>m</t>
  </si>
  <si>
    <t>P. acabados   =</t>
  </si>
  <si>
    <t>fy   =</t>
  </si>
  <si>
    <t>f´c   =</t>
  </si>
  <si>
    <t>N° gradas   =</t>
  </si>
  <si>
    <t>hm   =</t>
  </si>
  <si>
    <t>cm</t>
  </si>
  <si>
    <t>Sobrecarga s/c   =</t>
  </si>
  <si>
    <t>*REFUERZO POSITIVO.</t>
  </si>
  <si>
    <t>As min   =</t>
  </si>
  <si>
    <t>considerando Ø :</t>
  </si>
  <si>
    <t>USAREMOS Ø:</t>
  </si>
  <si>
    <t>*REFUERZO NEGATIVO.</t>
  </si>
  <si>
    <t>As+   =</t>
  </si>
  <si>
    <t>As-   =</t>
  </si>
  <si>
    <t>*REFUERZO TRANSVERSAL.</t>
  </si>
  <si>
    <t>ø (PULG.)</t>
  </si>
  <si>
    <t>DIAMETRO BARRA (cm)</t>
  </si>
  <si>
    <t>PRIMETRO P(cm)</t>
  </si>
  <si>
    <t>AREA As (cm2)</t>
  </si>
  <si>
    <t>Altura de escalera   =</t>
  </si>
  <si>
    <r>
      <t xml:space="preserve">Espaciamiento </t>
    </r>
    <r>
      <rPr>
        <sz val="11"/>
        <color theme="1"/>
        <rFont val="Arial Narrow"/>
        <family val="2"/>
      </rPr>
      <t>=</t>
    </r>
  </si>
  <si>
    <t>USAREMOS:</t>
  </si>
  <si>
    <t>As- min   =</t>
  </si>
  <si>
    <t>unid.</t>
  </si>
  <si>
    <r>
      <t>Cos</t>
    </r>
    <r>
      <rPr>
        <b/>
        <sz val="14"/>
        <color rgb="FF002060"/>
        <rFont val="Arial Narrow"/>
        <family val="2"/>
      </rPr>
      <t>ø</t>
    </r>
    <r>
      <rPr>
        <b/>
        <sz val="11"/>
        <color rgb="FF002060"/>
        <rFont val="Arial Narrow"/>
        <family val="2"/>
      </rPr>
      <t xml:space="preserve">   =</t>
    </r>
  </si>
  <si>
    <t>Ø 1/4"</t>
  </si>
  <si>
    <t>Ø 3/8"</t>
  </si>
  <si>
    <t>Ø 1/2"</t>
  </si>
  <si>
    <t>Ø 5/8"</t>
  </si>
  <si>
    <t>Ø 3/4"</t>
  </si>
  <si>
    <t>Ø 1"</t>
  </si>
  <si>
    <t>Ø 1 1/8"</t>
  </si>
  <si>
    <t>Ø 1 1/4"</t>
  </si>
  <si>
    <t>Ø 1 3/8"</t>
  </si>
  <si>
    <t>DATOS:</t>
  </si>
  <si>
    <t>↓ SUSCRIBETE AQUÍ PARA MAS CONTENIDOS ↓</t>
  </si>
  <si>
    <t>https://www.youtube.com/c/HebMerma</t>
  </si>
  <si>
    <t>DISEÑO DE ESCALERA - DOS TRAMOS</t>
  </si>
  <si>
    <t>Kg/m2</t>
  </si>
  <si>
    <t xml:space="preserve">                                                                                                        </t>
  </si>
  <si>
    <t>t =</t>
  </si>
  <si>
    <t>h   =</t>
  </si>
  <si>
    <t>1) DISEÑO PRIMER TRAMO</t>
  </si>
  <si>
    <t>2.1. ESPESOR DE LOSA.</t>
  </si>
  <si>
    <t>2.2. ALTURA PROMEDIO (hm).</t>
  </si>
  <si>
    <t>*Peso Propio =</t>
  </si>
  <si>
    <t>*Sobre Carga =</t>
  </si>
  <si>
    <t>*Acabado =</t>
  </si>
  <si>
    <t>Paso</t>
  </si>
  <si>
    <t>Contra Paso</t>
  </si>
  <si>
    <t>1.1. ESPESOR DE LOSA.</t>
  </si>
  <si>
    <t>2) DISEÑO SEGUNDO TRAMO</t>
  </si>
  <si>
    <t>1.2. ALTURA PROMEDIO (hm).</t>
  </si>
  <si>
    <t>1.3. METRADO DE CARGAS.</t>
  </si>
  <si>
    <t>1.4. MOMENTOS MAXIMOS DE DISEÑO.</t>
  </si>
  <si>
    <t>WD =</t>
  </si>
  <si>
    <t>WL =</t>
  </si>
  <si>
    <t>WU =</t>
  </si>
  <si>
    <t>TRAMO 1:</t>
  </si>
  <si>
    <t>1.5. REFUERZOS NECESARIOS.</t>
  </si>
  <si>
    <t>*Considerando barra:</t>
  </si>
  <si>
    <t>*MOMENTO DE DISEÑO.</t>
  </si>
  <si>
    <t>Mdiseño+ =</t>
  </si>
  <si>
    <t>AsT   =</t>
  </si>
  <si>
    <t>Lomgitud =</t>
  </si>
  <si>
    <t>TRAMO 2:</t>
  </si>
  <si>
    <t>DESCANSO 2:</t>
  </si>
  <si>
    <t>DESCANSO 1:</t>
  </si>
  <si>
    <t>*Factor "a" :</t>
  </si>
  <si>
    <t>2.5. REFUERZOS NECESARIOS.</t>
  </si>
  <si>
    <t>2.4. MOMENTOS MAXIMOS DE DISEÑO.</t>
  </si>
  <si>
    <t>2.3. METRADO DE CARGAS.</t>
  </si>
  <si>
    <t>3) DISPOSICION DE LA ARMADURA.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</si>
</sst>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00"/>
    <numFmt numFmtId="165" formatCode="\Ø\ #/#"/>
    <numFmt numFmtId="166" formatCode="&quot;h =&quot;\ 0.000"/>
    <numFmt numFmtId="167" formatCode="0.00&quot;cm&quot;"/>
    <numFmt numFmtId="168" formatCode="&quot;SØ =&quot;\ 0.00"/>
    <numFmt numFmtId="169" formatCode="&quot;@&quot;\ 0.00&quot;m&quot;"/>
    <numFmt numFmtId="170" formatCode="&quot;P Ø=&quot;\ General"/>
    <numFmt numFmtId="171" formatCode="&quot;contrapaso @&quot;0.00"/>
    <numFmt numFmtId="172" formatCode="0.000&quot; m&quot;"/>
    <numFmt numFmtId="173" formatCode="&quot;T =&quot;\ 0.00\ &quot;m&quot;"/>
    <numFmt numFmtId="174" formatCode="0.000\ &quot;Tn/m&quot;"/>
    <numFmt numFmtId="175" formatCode="\R\1\ \=\ 0.00\ &quot;Tn&quot;"/>
    <numFmt numFmtId="176" formatCode="\V\x\ \a\ 0.00\ &quot;m&quot;"/>
    <numFmt numFmtId="177" formatCode="&quot;Mmax =&quot;\ 0.000\ &quot;Tn.m&quot;"/>
    <numFmt numFmtId="178" formatCode="&quot;d =&quot;\ 0.00\ &quot;cm&quot;"/>
    <numFmt numFmtId="179" formatCode="0.000\ &quot;Tn.m&quot;"/>
    <numFmt numFmtId="180" formatCode="0.00&quot;cm2&quot;"/>
    <numFmt numFmtId="181" formatCode="&quot;Wu1 =&quot;\ 0.00\ &quot;Tn.m&quot;"/>
    <numFmt numFmtId="182" formatCode="&quot;Wu2 =&quot;\ 0.00\ &quot;Tn.m&quot;"/>
    <numFmt numFmtId="183" formatCode="0.00\ &quot;m&quot;"/>
    <numFmt numFmtId="184" formatCode="&quot;@&quot;0.00\ &quot;m&quot;"/>
    <numFmt numFmtId="185" formatCode="&quot;@ &quot;0.00\ &quot;m&quot;"/>
  </numFmts>
  <fonts count="45" x14ac:knownFonts="1">
    <font>
      <sz val="11"/>
      <color theme="1"/>
      <name val="Calibri"/>
      <family val="2"/>
      <scheme val="minor"/>
    </font>
    <font>
      <b/>
      <sz val="11"/>
      <color rgb="FFC00000"/>
      <name val="Arial Narrow"/>
      <family val="2"/>
    </font>
    <font>
      <sz val="11"/>
      <color theme="1"/>
      <name val="Arial Narrow"/>
      <family val="2"/>
    </font>
    <font>
      <b/>
      <sz val="11"/>
      <color rgb="FF002060"/>
      <name val="Arial Narrow"/>
      <family val="2"/>
    </font>
    <font>
      <b/>
      <sz val="11"/>
      <color theme="1"/>
      <name val="Arial Narrow"/>
      <family val="2"/>
    </font>
    <font>
      <i/>
      <sz val="11"/>
      <color rgb="FF00206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i/>
      <sz val="11"/>
      <color rgb="FF00206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1"/>
      <color rgb="FFFF0000"/>
      <name val="Arial Narrow"/>
      <family val="2"/>
    </font>
    <font>
      <b/>
      <i/>
      <sz val="11"/>
      <color theme="8" tint="-0.499984740745262"/>
      <name val="Arial Narrow"/>
      <family val="2"/>
    </font>
    <font>
      <i/>
      <sz val="11"/>
      <color theme="8" tint="-0.499984740745262"/>
      <name val="Arial Narrow"/>
      <family val="2"/>
    </font>
    <font>
      <sz val="11"/>
      <name val="Arial Narrow"/>
      <family val="2"/>
    </font>
    <font>
      <i/>
      <sz val="11"/>
      <color theme="2"/>
      <name val="Arial Narrow"/>
      <family val="2"/>
    </font>
    <font>
      <sz val="11"/>
      <color rgb="FFFF0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002060"/>
      <name val="Arial Narrow"/>
      <family val="2"/>
    </font>
    <font>
      <b/>
      <i/>
      <sz val="11"/>
      <color theme="2"/>
      <name val="Arial Narrow"/>
      <family val="2"/>
    </font>
    <font>
      <sz val="11"/>
      <color theme="2"/>
      <name val="Arial Narrow"/>
      <family val="2"/>
    </font>
    <font>
      <b/>
      <sz val="20"/>
      <color rgb="FF002060"/>
      <name val="Arial Narrow"/>
      <family val="2"/>
    </font>
    <font>
      <b/>
      <i/>
      <sz val="11"/>
      <name val="Arial Narrow"/>
      <family val="2"/>
    </font>
    <font>
      <b/>
      <sz val="14"/>
      <color rgb="FF002060"/>
      <name val="Arial Narrow"/>
      <family val="2"/>
    </font>
    <font>
      <b/>
      <sz val="11"/>
      <color theme="9" tint="-0.499984740745262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1"/>
      <color rgb="FF0070C0"/>
      <name val="Arial Narrow"/>
      <family val="2"/>
    </font>
    <font>
      <b/>
      <i/>
      <sz val="10"/>
      <color theme="4" tint="-0.499984740745262"/>
      <name val="Arial Narrow"/>
      <family val="2"/>
    </font>
    <font>
      <b/>
      <sz val="12"/>
      <color rgb="FFFF0000"/>
      <name val="Arial Narrow"/>
      <family val="2"/>
    </font>
    <font>
      <b/>
      <i/>
      <sz val="11"/>
      <color rgb="FF0070C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  <font>
      <i/>
      <sz val="11"/>
      <color rgb="FF0070C0"/>
      <name val="Arial Narrow"/>
      <family val="2"/>
    </font>
    <font>
      <sz val="9"/>
      <color rgb="FF00B050"/>
      <name val="Arial Narrow"/>
      <family val="2"/>
    </font>
    <font>
      <b/>
      <sz val="11"/>
      <color rgb="FF0070C0"/>
      <name val="Arial Narrow"/>
      <family val="2"/>
    </font>
    <font>
      <b/>
      <sz val="10"/>
      <color rgb="FFFF0000"/>
      <name val="Arial Narrow"/>
      <family val="2"/>
    </font>
    <font>
      <b/>
      <sz val="9"/>
      <color theme="5"/>
      <name val="Arial Narrow"/>
      <family val="2"/>
    </font>
    <font>
      <b/>
      <sz val="11"/>
      <color theme="8"/>
      <name val="Arial Narrow"/>
      <family val="2"/>
    </font>
    <font>
      <b/>
      <sz val="10"/>
      <color theme="8" tint="-0.249977111117893"/>
      <name val="Arial Narrow"/>
      <family val="2"/>
    </font>
    <font>
      <b/>
      <sz val="10"/>
      <color theme="8"/>
      <name val="Arial Narrow"/>
      <family val="2"/>
    </font>
    <font>
      <b/>
      <sz val="10"/>
      <color theme="9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8"/>
      <color theme="8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26">
    <xf numFmtId="0" fontId="0" fillId="0" borderId="0" xfId="0"/>
    <xf numFmtId="0" fontId="2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164" fontId="2" fillId="3" borderId="0" xfId="0" applyNumberFormat="1" applyFont="1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right"/>
      <protection hidden="1"/>
    </xf>
    <xf numFmtId="0" fontId="14" fillId="3" borderId="0" xfId="0" applyFont="1" applyFill="1" applyBorder="1" applyAlignment="1" applyProtection="1">
      <alignment horizontal="right" vertical="center"/>
      <protection hidden="1"/>
    </xf>
    <xf numFmtId="0" fontId="17" fillId="3" borderId="0" xfId="0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20" fillId="3" borderId="0" xfId="0" applyFont="1" applyFill="1" applyBorder="1" applyAlignment="1" applyProtection="1">
      <alignment horizontal="right"/>
      <protection hidden="1"/>
    </xf>
    <xf numFmtId="0" fontId="16" fillId="3" borderId="0" xfId="0" applyFont="1" applyFill="1" applyBorder="1" applyProtection="1">
      <protection hidden="1"/>
    </xf>
    <xf numFmtId="0" fontId="21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12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Border="1" applyProtection="1">
      <protection hidden="1"/>
    </xf>
    <xf numFmtId="167" fontId="9" fillId="3" borderId="2" xfId="0" applyNumberFormat="1" applyFont="1" applyFill="1" applyBorder="1" applyProtection="1">
      <protection hidden="1"/>
    </xf>
    <xf numFmtId="0" fontId="25" fillId="3" borderId="0" xfId="0" applyFont="1" applyFill="1" applyBorder="1" applyAlignment="1" applyProtection="1">
      <alignment horizontal="right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Border="1" applyProtection="1">
      <protection hidden="1"/>
    </xf>
    <xf numFmtId="168" fontId="9" fillId="3" borderId="6" xfId="0" applyNumberFormat="1" applyFont="1" applyFill="1" applyBorder="1" applyProtection="1"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170" fontId="2" fillId="3" borderId="0" xfId="0" applyNumberFormat="1" applyFont="1" applyFill="1" applyBorder="1" applyProtection="1">
      <protection hidden="1"/>
    </xf>
    <xf numFmtId="0" fontId="22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Border="1" applyAlignment="1" applyProtection="1">
      <alignment horizontal="left" vertical="center"/>
      <protection hidden="1"/>
    </xf>
    <xf numFmtId="0" fontId="28" fillId="3" borderId="0" xfId="0" applyFont="1" applyFill="1" applyBorder="1" applyProtection="1">
      <protection hidden="1"/>
    </xf>
    <xf numFmtId="172" fontId="14" fillId="3" borderId="0" xfId="0" applyNumberFormat="1" applyFont="1" applyFill="1" applyBorder="1" applyAlignment="1" applyProtection="1">
      <alignment horizontal="left"/>
      <protection hidden="1"/>
    </xf>
    <xf numFmtId="0" fontId="18" fillId="3" borderId="0" xfId="0" applyFont="1" applyFill="1" applyBorder="1" applyAlignment="1" applyProtection="1">
      <alignment horizontal="left" indent="1"/>
      <protection hidden="1"/>
    </xf>
    <xf numFmtId="164" fontId="9" fillId="3" borderId="2" xfId="0" applyNumberFormat="1" applyFont="1" applyFill="1" applyBorder="1" applyProtection="1"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30" fillId="3" borderId="0" xfId="0" applyFont="1" applyFill="1" applyBorder="1" applyAlignment="1" applyProtection="1">
      <alignment horizontal="right" vertical="center"/>
      <protection hidden="1"/>
    </xf>
    <xf numFmtId="0" fontId="21" fillId="3" borderId="0" xfId="0" applyFont="1" applyFill="1" applyBorder="1" applyAlignment="1" applyProtection="1">
      <alignment horizontal="left"/>
      <protection hidden="1"/>
    </xf>
    <xf numFmtId="0" fontId="31" fillId="3" borderId="0" xfId="0" applyFont="1" applyFill="1" applyBorder="1" applyProtection="1">
      <protection hidden="1"/>
    </xf>
    <xf numFmtId="174" fontId="13" fillId="3" borderId="2" xfId="0" applyNumberFormat="1" applyFont="1" applyFill="1" applyBorder="1" applyProtection="1">
      <protection hidden="1"/>
    </xf>
    <xf numFmtId="171" fontId="28" fillId="3" borderId="0" xfId="0" applyNumberFormat="1" applyFont="1" applyFill="1" applyBorder="1" applyAlignment="1" applyProtection="1">
      <protection hidden="1"/>
    </xf>
    <xf numFmtId="2" fontId="2" fillId="3" borderId="0" xfId="0" applyNumberFormat="1" applyFont="1" applyFill="1" applyBorder="1" applyAlignment="1" applyProtection="1">
      <alignment horizontal="center"/>
      <protection hidden="1"/>
    </xf>
    <xf numFmtId="164" fontId="32" fillId="3" borderId="0" xfId="0" applyNumberFormat="1" applyFont="1" applyFill="1" applyBorder="1" applyAlignment="1" applyProtection="1">
      <alignment vertical="top"/>
      <protection hidden="1"/>
    </xf>
    <xf numFmtId="164" fontId="32" fillId="3" borderId="0" xfId="0" applyNumberFormat="1" applyFont="1" applyFill="1" applyBorder="1" applyAlignment="1" applyProtection="1">
      <alignment horizontal="left" vertical="top" indent="1"/>
      <protection hidden="1"/>
    </xf>
    <xf numFmtId="164" fontId="32" fillId="3" borderId="0" xfId="0" applyNumberFormat="1" applyFont="1" applyFill="1" applyBorder="1" applyAlignment="1" applyProtection="1">
      <protection hidden="1"/>
    </xf>
    <xf numFmtId="0" fontId="34" fillId="3" borderId="0" xfId="0" applyFont="1" applyFill="1" applyBorder="1" applyAlignment="1" applyProtection="1">
      <alignment horizontal="right" vertical="center"/>
      <protection hidden="1"/>
    </xf>
    <xf numFmtId="0" fontId="29" fillId="3" borderId="0" xfId="0" applyFont="1" applyFill="1" applyBorder="1" applyAlignment="1" applyProtection="1">
      <alignment horizontal="left" indent="1"/>
      <protection hidden="1"/>
    </xf>
    <xf numFmtId="164" fontId="21" fillId="3" borderId="0" xfId="0" applyNumberFormat="1" applyFont="1" applyFill="1" applyBorder="1" applyProtection="1">
      <protection hidden="1"/>
    </xf>
    <xf numFmtId="0" fontId="32" fillId="3" borderId="0" xfId="0" applyFont="1" applyFill="1" applyBorder="1" applyAlignment="1" applyProtection="1">
      <alignment horizontal="left" indent="1"/>
      <protection hidden="1"/>
    </xf>
    <xf numFmtId="0" fontId="32" fillId="3" borderId="0" xfId="0" applyFont="1" applyFill="1" applyBorder="1" applyAlignment="1" applyProtection="1">
      <alignment horizontal="center"/>
      <protection hidden="1"/>
    </xf>
    <xf numFmtId="2" fontId="32" fillId="3" borderId="0" xfId="0" applyNumberFormat="1" applyFont="1" applyFill="1" applyBorder="1" applyAlignment="1" applyProtection="1">
      <alignment horizontal="left" indent="1"/>
      <protection hidden="1"/>
    </xf>
    <xf numFmtId="0" fontId="36" fillId="3" borderId="0" xfId="0" applyFont="1" applyFill="1" applyBorder="1" applyAlignment="1" applyProtection="1">
      <alignment horizontal="right"/>
      <protection hidden="1"/>
    </xf>
    <xf numFmtId="174" fontId="13" fillId="3" borderId="16" xfId="0" applyNumberFormat="1" applyFont="1" applyFill="1" applyBorder="1" applyProtection="1">
      <protection hidden="1"/>
    </xf>
    <xf numFmtId="174" fontId="13" fillId="3" borderId="18" xfId="0" applyNumberFormat="1" applyFont="1" applyFill="1" applyBorder="1" applyProtection="1">
      <protection hidden="1"/>
    </xf>
    <xf numFmtId="174" fontId="13" fillId="3" borderId="17" xfId="0" applyNumberFormat="1" applyFont="1" applyFill="1" applyBorder="1" applyProtection="1">
      <protection hidden="1"/>
    </xf>
    <xf numFmtId="0" fontId="39" fillId="3" borderId="0" xfId="0" applyFont="1" applyFill="1" applyBorder="1" applyAlignment="1" applyProtection="1">
      <alignment horizontal="center" vertical="center"/>
      <protection hidden="1"/>
    </xf>
    <xf numFmtId="176" fontId="40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179" fontId="13" fillId="3" borderId="17" xfId="0" applyNumberFormat="1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3" fillId="4" borderId="19" xfId="0" applyNumberFormat="1" applyFont="1" applyFill="1" applyBorder="1" applyAlignment="1" applyProtection="1">
      <alignment horizontal="right"/>
      <protection hidden="1"/>
    </xf>
    <xf numFmtId="169" fontId="3" fillId="4" borderId="20" xfId="0" applyNumberFormat="1" applyFont="1" applyFill="1" applyBorder="1" applyAlignment="1" applyProtection="1">
      <alignment horizontal="left"/>
      <protection hidden="1"/>
    </xf>
    <xf numFmtId="180" fontId="9" fillId="3" borderId="0" xfId="0" applyNumberFormat="1" applyFont="1" applyFill="1" applyBorder="1" applyAlignment="1" applyProtection="1">
      <protection hidden="1"/>
    </xf>
    <xf numFmtId="180" fontId="9" fillId="3" borderId="2" xfId="0" applyNumberFormat="1" applyFont="1" applyFill="1" applyBorder="1" applyAlignment="1" applyProtection="1">
      <protection hidden="1"/>
    </xf>
    <xf numFmtId="183" fontId="3" fillId="5" borderId="17" xfId="0" applyNumberFormat="1" applyFont="1" applyFill="1" applyBorder="1" applyAlignment="1" applyProtection="1">
      <alignment horizontal="center" vertical="center"/>
      <protection hidden="1"/>
    </xf>
    <xf numFmtId="2" fontId="35" fillId="3" borderId="0" xfId="0" applyNumberFormat="1" applyFont="1" applyFill="1" applyBorder="1" applyAlignment="1" applyProtection="1">
      <protection hidden="1"/>
    </xf>
    <xf numFmtId="175" fontId="41" fillId="3" borderId="0" xfId="0" applyNumberFormat="1" applyFont="1" applyFill="1" applyBorder="1" applyAlignment="1" applyProtection="1">
      <protection hidden="1"/>
    </xf>
    <xf numFmtId="177" fontId="42" fillId="3" borderId="0" xfId="0" applyNumberFormat="1" applyFont="1" applyFill="1" applyBorder="1" applyAlignment="1" applyProtection="1">
      <alignment vertical="top"/>
      <protection hidden="1"/>
    </xf>
    <xf numFmtId="172" fontId="3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2" fontId="32" fillId="3" borderId="0" xfId="0" applyNumberFormat="1" applyFont="1" applyFill="1" applyBorder="1" applyAlignment="1" applyProtection="1">
      <alignment horizontal="center" vertical="top"/>
      <protection hidden="1"/>
    </xf>
    <xf numFmtId="2" fontId="28" fillId="3" borderId="0" xfId="0" applyNumberFormat="1" applyFont="1" applyFill="1" applyBorder="1" applyAlignment="1" applyProtection="1">
      <alignment horizontal="center" vertical="top"/>
      <protection hidden="1"/>
    </xf>
    <xf numFmtId="180" fontId="9" fillId="3" borderId="18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184" fontId="34" fillId="3" borderId="0" xfId="0" applyNumberFormat="1" applyFont="1" applyFill="1" applyBorder="1" applyAlignment="1" applyProtection="1">
      <alignment horizontal="center" vertical="center"/>
      <protection hidden="1"/>
    </xf>
    <xf numFmtId="183" fontId="28" fillId="3" borderId="0" xfId="0" applyNumberFormat="1" applyFont="1" applyFill="1" applyBorder="1" applyAlignment="1" applyProtection="1">
      <alignment horizontal="center" vertical="center"/>
      <protection hidden="1"/>
    </xf>
    <xf numFmtId="183" fontId="28" fillId="3" borderId="0" xfId="0" applyNumberFormat="1" applyFont="1" applyFill="1" applyBorder="1" applyAlignment="1" applyProtection="1">
      <alignment horizontal="right" vertical="center"/>
      <protection hidden="1"/>
    </xf>
    <xf numFmtId="0" fontId="28" fillId="3" borderId="0" xfId="0" applyFont="1" applyFill="1" applyBorder="1" applyAlignment="1" applyProtection="1">
      <alignment horizontal="right" vertical="center"/>
      <protection hidden="1"/>
    </xf>
    <xf numFmtId="185" fontId="28" fillId="3" borderId="0" xfId="0" applyNumberFormat="1" applyFont="1" applyFill="1" applyBorder="1" applyAlignment="1" applyProtection="1">
      <alignment horizontal="left" vertical="center"/>
      <protection hidden="1"/>
    </xf>
    <xf numFmtId="183" fontId="28" fillId="3" borderId="0" xfId="0" applyNumberFormat="1" applyFont="1" applyFill="1" applyBorder="1" applyAlignment="1" applyProtection="1">
      <alignment horizontal="left" indent="2"/>
      <protection hidden="1"/>
    </xf>
    <xf numFmtId="183" fontId="28" fillId="3" borderId="0" xfId="0" applyNumberFormat="1" applyFont="1" applyFill="1" applyBorder="1" applyAlignment="1" applyProtection="1">
      <alignment horizontal="left" indent="3"/>
      <protection hidden="1"/>
    </xf>
    <xf numFmtId="0" fontId="27" fillId="3" borderId="0" xfId="1" applyFont="1" applyFill="1" applyAlignment="1" applyProtection="1">
      <alignment horizontal="left" vertical="top" indent="2"/>
      <protection hidden="1"/>
    </xf>
    <xf numFmtId="0" fontId="27" fillId="3" borderId="0" xfId="1" applyFont="1" applyFill="1" applyAlignment="1" applyProtection="1">
      <alignment horizontal="right" vertical="top"/>
      <protection hidden="1"/>
    </xf>
    <xf numFmtId="0" fontId="15" fillId="2" borderId="2" xfId="0" applyFont="1" applyFill="1" applyBorder="1" applyProtection="1">
      <protection locked="0"/>
    </xf>
    <xf numFmtId="166" fontId="15" fillId="2" borderId="2" xfId="0" applyNumberFormat="1" applyFont="1" applyFill="1" applyBorder="1" applyProtection="1">
      <protection locked="0"/>
    </xf>
    <xf numFmtId="2" fontId="33" fillId="3" borderId="0" xfId="0" applyNumberFormat="1" applyFont="1" applyFill="1" applyBorder="1" applyAlignment="1" applyProtection="1">
      <alignment horizontal="left" indent="1"/>
      <protection locked="0"/>
    </xf>
    <xf numFmtId="2" fontId="33" fillId="3" borderId="0" xfId="0" applyNumberFormat="1" applyFont="1" applyFill="1" applyBorder="1" applyAlignment="1" applyProtection="1">
      <alignment vertical="top"/>
      <protection locked="0"/>
    </xf>
    <xf numFmtId="2" fontId="33" fillId="3" borderId="0" xfId="0" applyNumberFormat="1" applyFont="1" applyFill="1" applyBorder="1" applyAlignment="1" applyProtection="1">
      <alignment horizontal="center" vertical="top"/>
      <protection locked="0"/>
    </xf>
    <xf numFmtId="2" fontId="33" fillId="3" borderId="0" xfId="0" applyNumberFormat="1" applyFont="1" applyFill="1" applyBorder="1" applyAlignment="1" applyProtection="1">
      <alignment horizontal="left" vertical="top" indent="4"/>
      <protection locked="0"/>
    </xf>
    <xf numFmtId="2" fontId="33" fillId="3" borderId="0" xfId="0" applyNumberFormat="1" applyFont="1" applyFill="1" applyBorder="1" applyAlignment="1" applyProtection="1">
      <alignment horizontal="left" vertical="top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3" fillId="2" borderId="1" xfId="0" applyNumberFormat="1" applyFont="1" applyFill="1" applyBorder="1" applyAlignment="1" applyProtection="1">
      <alignment horizontal="center"/>
      <protection locked="0"/>
    </xf>
    <xf numFmtId="173" fontId="34" fillId="3" borderId="0" xfId="0" applyNumberFormat="1" applyFont="1" applyFill="1" applyBorder="1" applyAlignment="1" applyProtection="1">
      <alignment horizontal="left" indent="4"/>
      <protection hidden="1"/>
    </xf>
    <xf numFmtId="173" fontId="34" fillId="3" borderId="0" xfId="0" applyNumberFormat="1" applyFont="1" applyFill="1" applyBorder="1" applyAlignment="1" applyProtection="1">
      <alignment horizontal="center"/>
      <protection hidden="1"/>
    </xf>
    <xf numFmtId="0" fontId="44" fillId="7" borderId="21" xfId="0" applyFont="1" applyFill="1" applyBorder="1" applyAlignment="1" applyProtection="1">
      <alignment horizontal="center" vertical="center"/>
      <protection hidden="1"/>
    </xf>
    <xf numFmtId="0" fontId="44" fillId="7" borderId="23" xfId="0" applyFont="1" applyFill="1" applyBorder="1" applyAlignment="1" applyProtection="1">
      <alignment horizontal="center" vertical="center"/>
      <protection hidden="1"/>
    </xf>
    <xf numFmtId="0" fontId="44" fillId="7" borderId="22" xfId="0" applyFont="1" applyFill="1" applyBorder="1" applyAlignment="1" applyProtection="1">
      <alignment horizontal="center" vertical="center"/>
      <protection hidden="1"/>
    </xf>
    <xf numFmtId="183" fontId="28" fillId="3" borderId="0" xfId="0" applyNumberFormat="1" applyFont="1" applyFill="1" applyBorder="1" applyAlignment="1" applyProtection="1">
      <alignment horizontal="center" vertical="center"/>
      <protection hidden="1"/>
    </xf>
    <xf numFmtId="183" fontId="28" fillId="3" borderId="0" xfId="0" applyNumberFormat="1" applyFont="1" applyFill="1" applyBorder="1" applyAlignment="1" applyProtection="1">
      <alignment horizontal="left" vertical="center" indent="3"/>
      <protection hidden="1"/>
    </xf>
    <xf numFmtId="178" fontId="9" fillId="3" borderId="19" xfId="0" applyNumberFormat="1" applyFont="1" applyFill="1" applyBorder="1" applyAlignment="1" applyProtection="1">
      <alignment horizontal="center"/>
      <protection hidden="1"/>
    </xf>
    <xf numFmtId="178" fontId="9" fillId="3" borderId="20" xfId="0" applyNumberFormat="1" applyFont="1" applyFill="1" applyBorder="1" applyAlignment="1" applyProtection="1">
      <alignment horizontal="center"/>
      <protection hidden="1"/>
    </xf>
    <xf numFmtId="182" fontId="38" fillId="3" borderId="0" xfId="0" applyNumberFormat="1" applyFont="1" applyFill="1" applyBorder="1" applyAlignment="1" applyProtection="1">
      <alignment horizontal="left" vertical="top" indent="1"/>
      <protection hidden="1"/>
    </xf>
    <xf numFmtId="2" fontId="28" fillId="3" borderId="0" xfId="0" applyNumberFormat="1" applyFont="1" applyFill="1" applyBorder="1" applyAlignment="1" applyProtection="1">
      <alignment horizontal="center" vertical="center"/>
      <protection locked="0"/>
    </xf>
    <xf numFmtId="173" fontId="9" fillId="3" borderId="4" xfId="0" applyNumberFormat="1" applyFont="1" applyFill="1" applyBorder="1" applyAlignment="1" applyProtection="1">
      <alignment horizontal="center" vertical="center"/>
      <protection hidden="1"/>
    </xf>
    <xf numFmtId="173" fontId="9" fillId="3" borderId="3" xfId="0" applyNumberFormat="1" applyFont="1" applyFill="1" applyBorder="1" applyAlignment="1" applyProtection="1">
      <alignment horizontal="center" vertical="center"/>
      <protection hidden="1"/>
    </xf>
    <xf numFmtId="164" fontId="32" fillId="3" borderId="0" xfId="0" applyNumberFormat="1" applyFont="1" applyFill="1" applyBorder="1" applyAlignment="1" applyProtection="1">
      <alignment horizontal="left" vertical="center" indent="11"/>
      <protection hidden="1"/>
    </xf>
    <xf numFmtId="2" fontId="32" fillId="3" borderId="0" xfId="0" applyNumberFormat="1" applyFont="1" applyFill="1" applyBorder="1" applyAlignment="1" applyProtection="1">
      <alignment horizontal="center" vertical="top"/>
      <protection hidden="1"/>
    </xf>
    <xf numFmtId="164" fontId="32" fillId="3" borderId="0" xfId="0" applyNumberFormat="1" applyFont="1" applyFill="1" applyBorder="1" applyAlignment="1" applyProtection="1">
      <alignment horizontal="right"/>
      <protection hidden="1"/>
    </xf>
    <xf numFmtId="181" fontId="37" fillId="3" borderId="0" xfId="0" applyNumberFormat="1" applyFont="1" applyFill="1" applyBorder="1" applyAlignment="1" applyProtection="1">
      <alignment horizontal="center"/>
      <protection hidden="1"/>
    </xf>
    <xf numFmtId="182" fontId="38" fillId="3" borderId="0" xfId="0" applyNumberFormat="1" applyFont="1" applyFill="1" applyBorder="1" applyAlignment="1" applyProtection="1">
      <alignment horizontal="right" vertical="top" indent="1"/>
      <protection hidden="1"/>
    </xf>
    <xf numFmtId="172" fontId="32" fillId="3" borderId="0" xfId="0" applyNumberFormat="1" applyFont="1" applyFill="1" applyBorder="1" applyAlignment="1" applyProtection="1">
      <alignment horizontal="center" vertical="center"/>
      <protection hidden="1"/>
    </xf>
    <xf numFmtId="177" fontId="42" fillId="3" borderId="0" xfId="0" applyNumberFormat="1" applyFont="1" applyFill="1" applyBorder="1" applyAlignment="1" applyProtection="1">
      <alignment horizontal="center" vertical="top"/>
      <protection hidden="1"/>
    </xf>
    <xf numFmtId="175" fontId="41" fillId="3" borderId="0" xfId="0" applyNumberFormat="1" applyFont="1" applyFill="1" applyBorder="1" applyAlignment="1" applyProtection="1">
      <alignment horizontal="center"/>
      <protection hidden="1"/>
    </xf>
    <xf numFmtId="2" fontId="28" fillId="3" borderId="0" xfId="0" applyNumberFormat="1" applyFont="1" applyFill="1" applyBorder="1" applyAlignment="1" applyProtection="1">
      <alignment horizontal="center"/>
      <protection locked="0"/>
    </xf>
    <xf numFmtId="164" fontId="32" fillId="3" borderId="0" xfId="0" applyNumberFormat="1" applyFont="1" applyFill="1" applyBorder="1" applyAlignment="1" applyProtection="1">
      <alignment horizontal="center" vertical="top"/>
      <protection hidden="1"/>
    </xf>
    <xf numFmtId="2" fontId="28" fillId="3" borderId="0" xfId="0" applyNumberFormat="1" applyFont="1" applyFill="1" applyBorder="1" applyAlignment="1" applyProtection="1">
      <alignment horizontal="center" vertical="top"/>
      <protection locked="0"/>
    </xf>
    <xf numFmtId="0" fontId="2" fillId="6" borderId="8" xfId="0" applyNumberFormat="1" applyFont="1" applyFill="1" applyBorder="1" applyAlignment="1" applyProtection="1">
      <alignment horizontal="center" vertical="center"/>
      <protection locked="0"/>
    </xf>
    <xf numFmtId="0" fontId="4" fillId="6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NumberFormat="1" applyFont="1" applyFill="1" applyBorder="1" applyAlignment="1" applyProtection="1">
      <alignment horizontal="center" vertical="center"/>
      <protection locked="0"/>
    </xf>
    <xf numFmtId="0" fontId="4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6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323183</xdr:colOff>
      <xdr:row>63</xdr:row>
      <xdr:rowOff>203200</xdr:rowOff>
    </xdr:from>
    <xdr:to>
      <xdr:col>5</xdr:col>
      <xdr:colOff>428626</xdr:colOff>
      <xdr:row>68</xdr:row>
      <xdr:rowOff>193675</xdr:rowOff>
    </xdr:to>
    <xdr:grpSp>
      <xdr:nvGrpSpPr>
        <xdr:cNvPr id="622" name="Grupo 621"/>
        <xdr:cNvGrpSpPr/>
      </xdr:nvGrpSpPr>
      <xdr:grpSpPr>
        <a:xfrm>
          <a:off x="704183" y="13614400"/>
          <a:ext cx="3286793" cy="1076325"/>
          <a:chOff x="475583" y="14703425"/>
          <a:chExt cx="3204324" cy="1069975"/>
        </a:xfrm>
      </xdr:grpSpPr>
      <xdr:grpSp>
        <xdr:nvGrpSpPr>
          <xdr:cNvPr id="605" name="Grupo 604"/>
          <xdr:cNvGrpSpPr/>
        </xdr:nvGrpSpPr>
        <xdr:grpSpPr>
          <a:xfrm>
            <a:off x="475583" y="14703425"/>
            <a:ext cx="3204324" cy="1069975"/>
            <a:chOff x="475583" y="14703425"/>
            <a:chExt cx="3204324" cy="1069975"/>
          </a:xfrm>
        </xdr:grpSpPr>
        <xdr:grpSp>
          <xdr:nvGrpSpPr>
            <xdr:cNvPr id="594" name="Grupo 593"/>
            <xdr:cNvGrpSpPr/>
          </xdr:nvGrpSpPr>
          <xdr:grpSpPr>
            <a:xfrm>
              <a:off x="475583" y="14703425"/>
              <a:ext cx="3204324" cy="1069975"/>
              <a:chOff x="475583" y="14703425"/>
              <a:chExt cx="3204324" cy="1069975"/>
            </a:xfrm>
          </xdr:grpSpPr>
          <xdr:grpSp>
            <xdr:nvGrpSpPr>
              <xdr:cNvPr id="591" name="Grupo 590"/>
              <xdr:cNvGrpSpPr/>
            </xdr:nvGrpSpPr>
            <xdr:grpSpPr>
              <a:xfrm>
                <a:off x="504825" y="14703425"/>
                <a:ext cx="3089275" cy="1069975"/>
                <a:chOff x="504825" y="14703425"/>
                <a:chExt cx="3089275" cy="1069975"/>
              </a:xfrm>
            </xdr:grpSpPr>
            <xdr:cxnSp macro="">
              <xdr:nvCxnSpPr>
                <xdr:cNvPr id="71" name="Conector recto 70"/>
                <xdr:cNvCxnSpPr/>
              </xdr:nvCxnSpPr>
              <xdr:spPr>
                <a:xfrm>
                  <a:off x="819150" y="15608300"/>
                  <a:ext cx="2346325" cy="0"/>
                </a:xfrm>
                <a:prstGeom prst="line">
                  <a:avLst/>
                </a:prstGeom>
                <a:ln w="12700">
                  <a:solidFill>
                    <a:schemeClr val="accent1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590" name="Grupo 589"/>
                <xdr:cNvGrpSpPr/>
              </xdr:nvGrpSpPr>
              <xdr:grpSpPr>
                <a:xfrm>
                  <a:off x="504825" y="14703425"/>
                  <a:ext cx="3089275" cy="1069975"/>
                  <a:chOff x="504825" y="14716125"/>
                  <a:chExt cx="3089275" cy="1069975"/>
                </a:xfrm>
              </xdr:grpSpPr>
              <xdr:cxnSp macro="">
                <xdr:nvCxnSpPr>
                  <xdr:cNvPr id="72" name="Conector recto 71"/>
                  <xdr:cNvCxnSpPr/>
                </xdr:nvCxnSpPr>
                <xdr:spPr>
                  <a:xfrm>
                    <a:off x="819150" y="15503525"/>
                    <a:ext cx="2346325" cy="0"/>
                  </a:xfrm>
                  <a:prstGeom prst="line">
                    <a:avLst/>
                  </a:prstGeom>
                  <a:ln w="12700">
                    <a:solidFill>
                      <a:schemeClr val="accent1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589" name="Grupo 588"/>
                  <xdr:cNvGrpSpPr/>
                </xdr:nvGrpSpPr>
                <xdr:grpSpPr>
                  <a:xfrm>
                    <a:off x="504825" y="14716125"/>
                    <a:ext cx="3089275" cy="1069975"/>
                    <a:chOff x="504825" y="14716125"/>
                    <a:chExt cx="3089275" cy="1069975"/>
                  </a:xfrm>
                </xdr:grpSpPr>
                <xdr:cxnSp macro="">
                  <xdr:nvCxnSpPr>
                    <xdr:cNvPr id="18" name="Conector recto 17"/>
                    <xdr:cNvCxnSpPr/>
                  </xdr:nvCxnSpPr>
                  <xdr:spPr>
                    <a:xfrm>
                      <a:off x="809625" y="14833600"/>
                      <a:ext cx="2346325" cy="0"/>
                    </a:xfrm>
                    <a:prstGeom prst="line">
                      <a:avLst/>
                    </a:prstGeom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65" name="Conector recto 64"/>
                    <xdr:cNvCxnSpPr/>
                  </xdr:nvCxnSpPr>
                  <xdr:spPr>
                    <a:xfrm>
                      <a:off x="809625" y="15694025"/>
                      <a:ext cx="2346325" cy="0"/>
                    </a:xfrm>
                    <a:prstGeom prst="line">
                      <a:avLst/>
                    </a:prstGeom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4" name="Conector recto de flecha 73"/>
                    <xdr:cNvCxnSpPr/>
                  </xdr:nvCxnSpPr>
                  <xdr:spPr>
                    <a:xfrm flipH="1">
                      <a:off x="3413125" y="14843125"/>
                      <a:ext cx="1" cy="71755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8" name="Conector recto 47"/>
                    <xdr:cNvCxnSpPr/>
                  </xdr:nvCxnSpPr>
                  <xdr:spPr>
                    <a:xfrm flipV="1">
                      <a:off x="3279775" y="15560675"/>
                      <a:ext cx="314325" cy="1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2" name="Conector recto 81"/>
                    <xdr:cNvCxnSpPr/>
                  </xdr:nvCxnSpPr>
                  <xdr:spPr>
                    <a:xfrm>
                      <a:off x="3270250" y="14833600"/>
                      <a:ext cx="304800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9" name="Conector recto de flecha 88"/>
                    <xdr:cNvCxnSpPr/>
                  </xdr:nvCxnSpPr>
                  <xdr:spPr>
                    <a:xfrm flipH="1">
                      <a:off x="647700" y="14843125"/>
                      <a:ext cx="2" cy="8509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0" name="Conector recto 89"/>
                    <xdr:cNvCxnSpPr/>
                  </xdr:nvCxnSpPr>
                  <xdr:spPr>
                    <a:xfrm flipV="1">
                      <a:off x="504825" y="15694025"/>
                      <a:ext cx="314325" cy="1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91" name="Conector recto 90"/>
                    <xdr:cNvCxnSpPr/>
                  </xdr:nvCxnSpPr>
                  <xdr:spPr>
                    <a:xfrm>
                      <a:off x="504825" y="14833600"/>
                      <a:ext cx="304800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583" name="Grupo 582"/>
                    <xdr:cNvGrpSpPr/>
                  </xdr:nvGrpSpPr>
                  <xdr:grpSpPr>
                    <a:xfrm>
                      <a:off x="2978150" y="14722475"/>
                      <a:ext cx="196850" cy="1063625"/>
                      <a:chOff x="2978150" y="14722475"/>
                      <a:chExt cx="196850" cy="1063625"/>
                    </a:xfrm>
                  </xdr:grpSpPr>
                  <xdr:cxnSp macro="">
                    <xdr:nvCxnSpPr>
                      <xdr:cNvPr id="28" name="Conector recto 27"/>
                      <xdr:cNvCxnSpPr/>
                    </xdr:nvCxnSpPr>
                    <xdr:spPr>
                      <a:xfrm>
                        <a:off x="3168650" y="15347950"/>
                        <a:ext cx="0" cy="4381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76" name="Conector recto 575"/>
                      <xdr:cNvCxnSpPr/>
                    </xdr:nvCxnSpPr>
                    <xdr:spPr>
                      <a:xfrm flipH="1">
                        <a:off x="3162300" y="14722475"/>
                        <a:ext cx="6350" cy="4540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78" name="Conector recto 577"/>
                      <xdr:cNvCxnSpPr/>
                    </xdr:nvCxnSpPr>
                    <xdr:spPr>
                      <a:xfrm>
                        <a:off x="2978150" y="15284450"/>
                        <a:ext cx="196850" cy="7620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1" name="Conector recto 580"/>
                      <xdr:cNvCxnSpPr/>
                    </xdr:nvCxnSpPr>
                    <xdr:spPr>
                      <a:xfrm flipV="1">
                        <a:off x="2984500" y="15176500"/>
                        <a:ext cx="184150" cy="1079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584" name="Grupo 583"/>
                    <xdr:cNvGrpSpPr/>
                  </xdr:nvGrpSpPr>
                  <xdr:grpSpPr>
                    <a:xfrm rot="10800000">
                      <a:off x="812800" y="14716125"/>
                      <a:ext cx="196850" cy="1063625"/>
                      <a:chOff x="2978150" y="14722475"/>
                      <a:chExt cx="196850" cy="1063625"/>
                    </a:xfrm>
                  </xdr:grpSpPr>
                  <xdr:cxnSp macro="">
                    <xdr:nvCxnSpPr>
                      <xdr:cNvPr id="585" name="Conector recto 584"/>
                      <xdr:cNvCxnSpPr/>
                    </xdr:nvCxnSpPr>
                    <xdr:spPr>
                      <a:xfrm>
                        <a:off x="3168650" y="15347950"/>
                        <a:ext cx="0" cy="4381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6" name="Conector recto 585"/>
                      <xdr:cNvCxnSpPr/>
                    </xdr:nvCxnSpPr>
                    <xdr:spPr>
                      <a:xfrm flipH="1">
                        <a:off x="3162300" y="14722475"/>
                        <a:ext cx="6350" cy="4540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7" name="Conector recto 586"/>
                      <xdr:cNvCxnSpPr/>
                    </xdr:nvCxnSpPr>
                    <xdr:spPr>
                      <a:xfrm>
                        <a:off x="2978150" y="15284450"/>
                        <a:ext cx="196850" cy="7620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588" name="Conector recto 587"/>
                      <xdr:cNvCxnSpPr/>
                    </xdr:nvCxnSpPr>
                    <xdr:spPr>
                      <a:xfrm flipV="1">
                        <a:off x="2984500" y="15176500"/>
                        <a:ext cx="184150" cy="1079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592" name="CuadroTexto 591"/>
                  <xdr:cNvSpPr txBox="1"/>
                </xdr:nvSpPr>
                <xdr:spPr>
                  <a:xfrm>
                    <a:off x="475583" y="15158202"/>
                    <a:ext cx="18481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𝐓</m:t>
                          </m:r>
                        </m:oMath>
                      </m:oMathPara>
                    </a14:m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592" name="CuadroTexto 591"/>
                  <xdr:cNvSpPr txBox="1"/>
                </xdr:nvSpPr>
                <xdr:spPr>
                  <a:xfrm>
                    <a:off x="475583" y="15158202"/>
                    <a:ext cx="18481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𝐓</a:t>
                    </a:r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593" name="CuadroTexto 592"/>
                  <xdr:cNvSpPr txBox="1"/>
                </xdr:nvSpPr>
                <xdr:spPr>
                  <a:xfrm>
                    <a:off x="3374330" y="15107402"/>
                    <a:ext cx="30557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𝐝</m:t>
                          </m:r>
                        </m:oMath>
                      </m:oMathPara>
                    </a14:m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593" name="CuadroTexto 592"/>
                  <xdr:cNvSpPr txBox="1"/>
                </xdr:nvSpPr>
                <xdr:spPr>
                  <a:xfrm>
                    <a:off x="3374330" y="15107402"/>
                    <a:ext cx="30557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𝐝</a:t>
                    </a:r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</xdr:grpSp>
        <xdr:cxnSp macro="">
          <xdr:nvCxnSpPr>
            <xdr:cNvPr id="596" name="Conector recto 595"/>
            <xdr:cNvCxnSpPr/>
          </xdr:nvCxnSpPr>
          <xdr:spPr>
            <a:xfrm flipH="1">
              <a:off x="296545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8" name="Conector recto 597"/>
            <xdr:cNvCxnSpPr/>
          </xdr:nvCxnSpPr>
          <xdr:spPr>
            <a:xfrm flipH="1">
              <a:off x="3073400" y="155067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9" name="Conector recto 598"/>
            <xdr:cNvCxnSpPr/>
          </xdr:nvCxnSpPr>
          <xdr:spPr>
            <a:xfrm flipH="1">
              <a:off x="2724150" y="155003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0" name="Conector recto 599"/>
            <xdr:cNvCxnSpPr/>
          </xdr:nvCxnSpPr>
          <xdr:spPr>
            <a:xfrm flipH="1">
              <a:off x="284480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1" name="Conector recto 600"/>
            <xdr:cNvCxnSpPr/>
          </xdr:nvCxnSpPr>
          <xdr:spPr>
            <a:xfrm flipH="1">
              <a:off x="2508250" y="154876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2" name="Conector recto 601"/>
            <xdr:cNvCxnSpPr/>
          </xdr:nvCxnSpPr>
          <xdr:spPr>
            <a:xfrm flipH="1">
              <a:off x="2616200" y="155003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3" name="Conector recto 602"/>
            <xdr:cNvCxnSpPr/>
          </xdr:nvCxnSpPr>
          <xdr:spPr>
            <a:xfrm flipH="1">
              <a:off x="226695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4" name="Conector recto 603"/>
            <xdr:cNvCxnSpPr/>
          </xdr:nvCxnSpPr>
          <xdr:spPr>
            <a:xfrm flipH="1">
              <a:off x="2374900" y="155067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06" name="Conector recto 605"/>
          <xdr:cNvCxnSpPr/>
        </xdr:nvCxnSpPr>
        <xdr:spPr>
          <a:xfrm flipH="1">
            <a:off x="20440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Conector recto 606"/>
          <xdr:cNvCxnSpPr/>
        </xdr:nvCxnSpPr>
        <xdr:spPr>
          <a:xfrm flipH="1">
            <a:off x="21519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Conector recto 607"/>
          <xdr:cNvCxnSpPr/>
        </xdr:nvCxnSpPr>
        <xdr:spPr>
          <a:xfrm flipH="1">
            <a:off x="180273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Conector recto 608"/>
          <xdr:cNvCxnSpPr/>
        </xdr:nvCxnSpPr>
        <xdr:spPr>
          <a:xfrm flipH="1">
            <a:off x="192338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Conector recto 613"/>
          <xdr:cNvCxnSpPr/>
        </xdr:nvCxnSpPr>
        <xdr:spPr>
          <a:xfrm flipH="1">
            <a:off x="15868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Conector recto 614"/>
          <xdr:cNvCxnSpPr/>
        </xdr:nvCxnSpPr>
        <xdr:spPr>
          <a:xfrm flipH="1">
            <a:off x="16947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Conector recto 615"/>
          <xdr:cNvCxnSpPr/>
        </xdr:nvCxnSpPr>
        <xdr:spPr>
          <a:xfrm flipH="1">
            <a:off x="134553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Conector recto 616"/>
          <xdr:cNvCxnSpPr/>
        </xdr:nvCxnSpPr>
        <xdr:spPr>
          <a:xfrm flipH="1">
            <a:off x="146618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Conector recto 617"/>
          <xdr:cNvCxnSpPr/>
        </xdr:nvCxnSpPr>
        <xdr:spPr>
          <a:xfrm flipH="1">
            <a:off x="1129633" y="154844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Conector recto 618"/>
          <xdr:cNvCxnSpPr/>
        </xdr:nvCxnSpPr>
        <xdr:spPr>
          <a:xfrm flipH="1">
            <a:off x="123758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Conector recto 619"/>
          <xdr:cNvCxnSpPr/>
        </xdr:nvCxnSpPr>
        <xdr:spPr>
          <a:xfrm flipH="1">
            <a:off x="8883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Conector recto 620"/>
          <xdr:cNvCxnSpPr/>
        </xdr:nvCxnSpPr>
        <xdr:spPr>
          <a:xfrm flipH="1">
            <a:off x="9962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317046</xdr:colOff>
      <xdr:row>28</xdr:row>
      <xdr:rowOff>161925</xdr:rowOff>
    </xdr:from>
    <xdr:to>
      <xdr:col>7</xdr:col>
      <xdr:colOff>190499</xdr:colOff>
      <xdr:row>35</xdr:row>
      <xdr:rowOff>90738</xdr:rowOff>
    </xdr:to>
    <xdr:grpSp>
      <xdr:nvGrpSpPr>
        <xdr:cNvPr id="559" name="Grupo 558"/>
        <xdr:cNvGrpSpPr/>
      </xdr:nvGrpSpPr>
      <xdr:grpSpPr>
        <a:xfrm>
          <a:off x="3879396" y="6162675"/>
          <a:ext cx="1435553" cy="1414713"/>
          <a:chOff x="4279948" y="6768044"/>
          <a:chExt cx="1034000" cy="1087574"/>
        </a:xfrm>
      </xdr:grpSpPr>
      <xdr:cxnSp macro="">
        <xdr:nvCxnSpPr>
          <xdr:cNvPr id="537" name="Conector recto 536"/>
          <xdr:cNvCxnSpPr/>
        </xdr:nvCxnSpPr>
        <xdr:spPr>
          <a:xfrm flipV="1">
            <a:off x="4381501" y="7279107"/>
            <a:ext cx="932447" cy="576511"/>
          </a:xfrm>
          <a:prstGeom prst="line">
            <a:avLst/>
          </a:prstGeom>
          <a:ln w="28575">
            <a:solidFill>
              <a:schemeClr val="tx2">
                <a:lumMod val="60000"/>
                <a:lumOff val="40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53" name="Grupo 552"/>
          <xdr:cNvGrpSpPr/>
        </xdr:nvGrpSpPr>
        <xdr:grpSpPr>
          <a:xfrm>
            <a:off x="4279948" y="6768044"/>
            <a:ext cx="1003920" cy="741667"/>
            <a:chOff x="4279948" y="6768044"/>
            <a:chExt cx="1003920" cy="741667"/>
          </a:xfrm>
        </xdr:grpSpPr>
        <xdr:grpSp>
          <xdr:nvGrpSpPr>
            <xdr:cNvPr id="516" name="Grupo 515"/>
            <xdr:cNvGrpSpPr/>
          </xdr:nvGrpSpPr>
          <xdr:grpSpPr>
            <a:xfrm>
              <a:off x="4279948" y="6768044"/>
              <a:ext cx="1001537" cy="677779"/>
              <a:chOff x="5336722" y="22498832"/>
              <a:chExt cx="999531" cy="672766"/>
            </a:xfrm>
          </xdr:grpSpPr>
          <xdr:cxnSp macro="">
            <xdr:nvCxnSpPr>
              <xdr:cNvPr id="502" name="Conector recto 501"/>
              <xdr:cNvCxnSpPr/>
            </xdr:nvCxnSpPr>
            <xdr:spPr>
              <a:xfrm flipH="1">
                <a:off x="5990260" y="22733665"/>
                <a:ext cx="345993" cy="0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3" name="Conector recto 502"/>
              <xdr:cNvCxnSpPr/>
            </xdr:nvCxnSpPr>
            <xdr:spPr>
              <a:xfrm>
                <a:off x="5999871" y="22724145"/>
                <a:ext cx="0" cy="228486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4" name="Conector recto 503"/>
              <xdr:cNvCxnSpPr/>
            </xdr:nvCxnSpPr>
            <xdr:spPr>
              <a:xfrm flipH="1">
                <a:off x="5663491" y="22943111"/>
                <a:ext cx="345993" cy="0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5" name="Conector recto 504"/>
              <xdr:cNvCxnSpPr/>
            </xdr:nvCxnSpPr>
            <xdr:spPr>
              <a:xfrm>
                <a:off x="5673102" y="22943112"/>
                <a:ext cx="0" cy="228486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6" name="Conector recto 505"/>
              <xdr:cNvCxnSpPr/>
            </xdr:nvCxnSpPr>
            <xdr:spPr>
              <a:xfrm flipH="1">
                <a:off x="5336722" y="23162078"/>
                <a:ext cx="345993" cy="0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7" name="Conector recto 506"/>
              <xdr:cNvCxnSpPr/>
            </xdr:nvCxnSpPr>
            <xdr:spPr>
              <a:xfrm flipH="1">
                <a:off x="5692324" y="22543260"/>
                <a:ext cx="345993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8" name="Conector recto 507"/>
              <xdr:cNvCxnSpPr/>
            </xdr:nvCxnSpPr>
            <xdr:spPr>
              <a:xfrm>
                <a:off x="5682713" y="22498832"/>
                <a:ext cx="0" cy="123764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2" name="Conector recto 511"/>
              <xdr:cNvCxnSpPr/>
            </xdr:nvCxnSpPr>
            <xdr:spPr>
              <a:xfrm>
                <a:off x="6038315" y="22505179"/>
                <a:ext cx="0" cy="123764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3" name="Conector recto 512"/>
              <xdr:cNvCxnSpPr/>
            </xdr:nvCxnSpPr>
            <xdr:spPr>
              <a:xfrm flipH="1">
                <a:off x="5581554" y="22727452"/>
                <a:ext cx="1608" cy="205637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4" name="Conector recto 513"/>
              <xdr:cNvCxnSpPr/>
            </xdr:nvCxnSpPr>
            <xdr:spPr>
              <a:xfrm flipV="1">
                <a:off x="5514121" y="22931471"/>
                <a:ext cx="129078" cy="3943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5" name="Conector recto 514"/>
              <xdr:cNvCxnSpPr/>
            </xdr:nvCxnSpPr>
            <xdr:spPr>
              <a:xfrm flipV="1">
                <a:off x="5513118" y="22727380"/>
                <a:ext cx="115940" cy="73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21" name="Conector recto 520"/>
            <xdr:cNvCxnSpPr/>
          </xdr:nvCxnSpPr>
          <xdr:spPr>
            <a:xfrm flipV="1">
              <a:off x="4286250" y="7003383"/>
              <a:ext cx="817145" cy="506328"/>
            </a:xfrm>
            <a:prstGeom prst="line">
              <a:avLst/>
            </a:prstGeom>
            <a:ln w="9525">
              <a:solidFill>
                <a:srgbClr val="00B0F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1" name="Conector recto 530"/>
            <xdr:cNvCxnSpPr/>
          </xdr:nvCxnSpPr>
          <xdr:spPr>
            <a:xfrm flipV="1">
              <a:off x="4947987" y="7003382"/>
              <a:ext cx="335881" cy="215565"/>
            </a:xfrm>
            <a:prstGeom prst="line">
              <a:avLst/>
            </a:prstGeom>
            <a:ln w="9525">
              <a:solidFill>
                <a:srgbClr val="00B0F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2" name="Conector recto 541"/>
            <xdr:cNvCxnSpPr/>
          </xdr:nvCxnSpPr>
          <xdr:spPr>
            <a:xfrm>
              <a:off x="4955005" y="7215940"/>
              <a:ext cx="8021" cy="273718"/>
            </a:xfrm>
            <a:prstGeom prst="line">
              <a:avLst/>
            </a:prstGeom>
            <a:ln w="9525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5" name="Conector recto 544"/>
            <xdr:cNvCxnSpPr/>
          </xdr:nvCxnSpPr>
          <xdr:spPr>
            <a:xfrm>
              <a:off x="4957010" y="7222958"/>
              <a:ext cx="131345" cy="176463"/>
            </a:xfrm>
            <a:prstGeom prst="line">
              <a:avLst/>
            </a:prstGeom>
            <a:ln w="9525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50" name="CuadroTexto 549"/>
                <xdr:cNvSpPr txBox="1"/>
              </xdr:nvSpPr>
              <xdr:spPr>
                <a:xfrm>
                  <a:off x="4929222" y="730587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m:rPr>
                            <m:sty m:val="p"/>
                          </m:rPr>
                          <a:rPr lang="es-PE" sz="1050" b="0" i="0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θ</m:t>
                        </m:r>
                      </m:oMath>
                    </m:oMathPara>
                  </a14:m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550" name="CuadroTexto 549"/>
                <xdr:cNvSpPr txBox="1"/>
              </xdr:nvSpPr>
              <xdr:spPr>
                <a:xfrm>
                  <a:off x="4929222" y="730587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05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θ</a:t>
                  </a:r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51" name="CuadroTexto 550"/>
                <xdr:cNvSpPr txBox="1"/>
              </xdr:nvSpPr>
              <xdr:spPr>
                <a:xfrm>
                  <a:off x="5046530" y="699706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m:rPr>
                            <m:sty m:val="p"/>
                          </m:rPr>
                          <a:rPr lang="es-PE" sz="1050" b="0" i="0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θ</m:t>
                        </m:r>
                      </m:oMath>
                    </m:oMathPara>
                  </a14:m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551" name="CuadroTexto 550"/>
                <xdr:cNvSpPr txBox="1"/>
              </xdr:nvSpPr>
              <xdr:spPr>
                <a:xfrm>
                  <a:off x="5046530" y="699706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05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θ</a:t>
                  </a:r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Fallback>
        </mc:AlternateContent>
      </xdr:grpSp>
    </xdr:grpSp>
    <xdr:clientData/>
  </xdr:twoCellAnchor>
  <xdr:twoCellAnchor>
    <xdr:from>
      <xdr:col>6</xdr:col>
      <xdr:colOff>529830</xdr:colOff>
      <xdr:row>2</xdr:row>
      <xdr:rowOff>209550</xdr:rowOff>
    </xdr:from>
    <xdr:to>
      <xdr:col>11</xdr:col>
      <xdr:colOff>633028</xdr:colOff>
      <xdr:row>21</xdr:row>
      <xdr:rowOff>200026</xdr:rowOff>
    </xdr:to>
    <xdr:grpSp>
      <xdr:nvGrpSpPr>
        <xdr:cNvPr id="633" name="Grupo 632"/>
        <xdr:cNvGrpSpPr/>
      </xdr:nvGrpSpPr>
      <xdr:grpSpPr>
        <a:xfrm>
          <a:off x="4892280" y="752475"/>
          <a:ext cx="4037023" cy="3981451"/>
          <a:chOff x="5911455" y="866775"/>
          <a:chExt cx="4037023" cy="3981451"/>
        </a:xfrm>
      </xdr:grpSpPr>
      <xdr:grpSp>
        <xdr:nvGrpSpPr>
          <xdr:cNvPr id="628" name="Grupo 627"/>
          <xdr:cNvGrpSpPr/>
        </xdr:nvGrpSpPr>
        <xdr:grpSpPr>
          <a:xfrm>
            <a:off x="5911455" y="866775"/>
            <a:ext cx="4037023" cy="3981451"/>
            <a:chOff x="5911455" y="866775"/>
            <a:chExt cx="4037023" cy="3981451"/>
          </a:xfrm>
        </xdr:grpSpPr>
        <xdr:sp macro="" textlink="">
          <xdr:nvSpPr>
            <xdr:cNvPr id="560" name="Rectángulo 559"/>
            <xdr:cNvSpPr/>
          </xdr:nvSpPr>
          <xdr:spPr>
            <a:xfrm>
              <a:off x="6896099" y="2828925"/>
              <a:ext cx="581025" cy="885826"/>
            </a:xfrm>
            <a:prstGeom prst="rect">
              <a:avLst/>
            </a:prstGeom>
            <a:noFill/>
            <a:ln w="9525">
              <a:solidFill>
                <a:srgbClr val="FF0000"/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627" name="Grupo 626"/>
            <xdr:cNvGrpSpPr/>
          </xdr:nvGrpSpPr>
          <xdr:grpSpPr>
            <a:xfrm>
              <a:off x="5911455" y="866775"/>
              <a:ext cx="4037023" cy="3981451"/>
              <a:chOff x="5911455" y="866775"/>
              <a:chExt cx="4037023" cy="3981451"/>
            </a:xfrm>
          </xdr:grpSpPr>
          <xdr:grpSp>
            <xdr:nvGrpSpPr>
              <xdr:cNvPr id="66" name="Grupo 65"/>
              <xdr:cNvGrpSpPr/>
            </xdr:nvGrpSpPr>
            <xdr:grpSpPr>
              <a:xfrm>
                <a:off x="5911455" y="866775"/>
                <a:ext cx="4037023" cy="3388500"/>
                <a:chOff x="5911455" y="866775"/>
                <a:chExt cx="4037023" cy="3388500"/>
              </a:xfrm>
            </xdr:grpSpPr>
            <xdr:grpSp>
              <xdr:nvGrpSpPr>
                <xdr:cNvPr id="501" name="Grupo 500"/>
                <xdr:cNvGrpSpPr/>
              </xdr:nvGrpSpPr>
              <xdr:grpSpPr>
                <a:xfrm>
                  <a:off x="5911455" y="1488281"/>
                  <a:ext cx="4037023" cy="2766994"/>
                  <a:chOff x="5911455" y="1278731"/>
                  <a:chExt cx="4037023" cy="2766994"/>
                </a:xfrm>
              </xdr:grpSpPr>
              <xdr:grpSp>
                <xdr:nvGrpSpPr>
                  <xdr:cNvPr id="466" name="Grupo 465"/>
                  <xdr:cNvGrpSpPr/>
                </xdr:nvGrpSpPr>
                <xdr:grpSpPr>
                  <a:xfrm>
                    <a:off x="5934075" y="1278731"/>
                    <a:ext cx="4014403" cy="2502694"/>
                    <a:chOff x="5934075" y="1278731"/>
                    <a:chExt cx="4014403" cy="2502694"/>
                  </a:xfrm>
                </xdr:grpSpPr>
                <xdr:grpSp>
                  <xdr:nvGrpSpPr>
                    <xdr:cNvPr id="46" name="Grupo 45"/>
                    <xdr:cNvGrpSpPr/>
                  </xdr:nvGrpSpPr>
                  <xdr:grpSpPr>
                    <a:xfrm>
                      <a:off x="6191250" y="1323974"/>
                      <a:ext cx="3457575" cy="2400301"/>
                      <a:chOff x="6191250" y="1323974"/>
                      <a:chExt cx="3457575" cy="2400301"/>
                    </a:xfrm>
                  </xdr:grpSpPr>
                  <xdr:grpSp>
                    <xdr:nvGrpSpPr>
                      <xdr:cNvPr id="37" name="Grupo 36"/>
                      <xdr:cNvGrpSpPr/>
                    </xdr:nvGrpSpPr>
                    <xdr:grpSpPr>
                      <a:xfrm>
                        <a:off x="6191250" y="1543050"/>
                        <a:ext cx="3200401" cy="1962151"/>
                        <a:chOff x="6191250" y="1543050"/>
                        <a:chExt cx="3200401" cy="1962151"/>
                      </a:xfrm>
                    </xdr:grpSpPr>
                    <xdr:grpSp>
                      <xdr:nvGrpSpPr>
                        <xdr:cNvPr id="21" name="Grupo 20"/>
                        <xdr:cNvGrpSpPr/>
                      </xdr:nvGrpSpPr>
                      <xdr:grpSpPr>
                        <a:xfrm>
                          <a:off x="6924675" y="1543050"/>
                          <a:ext cx="1838325" cy="1962150"/>
                          <a:chOff x="6819900" y="1152525"/>
                          <a:chExt cx="1838325" cy="1962150"/>
                        </a:xfrm>
                      </xdr:grpSpPr>
                      <xdr:grpSp>
                        <xdr:nvGrpSpPr>
                          <xdr:cNvPr id="17" name="Grupo 16"/>
                          <xdr:cNvGrpSpPr/>
                        </xdr:nvGrpSpPr>
                        <xdr:grpSpPr>
                          <a:xfrm>
                            <a:off x="6819901" y="2200275"/>
                            <a:ext cx="1838324" cy="914400"/>
                            <a:chOff x="6105526" y="2257425"/>
                            <a:chExt cx="1800224" cy="914400"/>
                          </a:xfrm>
                        </xdr:grpSpPr>
                        <xdr:sp macro="" textlink="">
                          <xdr:nvSpPr>
                            <xdr:cNvPr id="4" name="Rectángulo 3"/>
                            <xdr:cNvSpPr/>
                          </xdr:nvSpPr>
                          <xdr:spPr>
                            <a:xfrm>
                              <a:off x="610552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397" name="Rectángulo 396"/>
                            <xdr:cNvSpPr/>
                          </xdr:nvSpPr>
                          <xdr:spPr>
                            <a:xfrm>
                              <a:off x="6362701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399" name="Rectángulo 398"/>
                            <xdr:cNvSpPr/>
                          </xdr:nvSpPr>
                          <xdr:spPr>
                            <a:xfrm>
                              <a:off x="661987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00" name="Rectángulo 399"/>
                            <xdr:cNvSpPr/>
                          </xdr:nvSpPr>
                          <xdr:spPr>
                            <a:xfrm>
                              <a:off x="6877051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01" name="Rectángulo 400"/>
                            <xdr:cNvSpPr/>
                          </xdr:nvSpPr>
                          <xdr:spPr>
                            <a:xfrm>
                              <a:off x="713422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03" name="Rectángulo 402"/>
                            <xdr:cNvSpPr/>
                          </xdr:nvSpPr>
                          <xdr:spPr>
                            <a:xfrm>
                              <a:off x="7391401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07" name="Rectángulo 406"/>
                            <xdr:cNvSpPr/>
                          </xdr:nvSpPr>
                          <xdr:spPr>
                            <a:xfrm>
                              <a:off x="764857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</xdr:grpSp>
                      <xdr:grpSp>
                        <xdr:nvGrpSpPr>
                          <xdr:cNvPr id="418" name="Grupo 417"/>
                          <xdr:cNvGrpSpPr/>
                        </xdr:nvGrpSpPr>
                        <xdr:grpSpPr>
                          <a:xfrm>
                            <a:off x="6819901" y="1152525"/>
                            <a:ext cx="1838324" cy="914400"/>
                            <a:chOff x="6105526" y="2257425"/>
                            <a:chExt cx="1800224" cy="914400"/>
                          </a:xfrm>
                        </xdr:grpSpPr>
                        <xdr:sp macro="" textlink="">
                          <xdr:nvSpPr>
                            <xdr:cNvPr id="419" name="Rectángulo 418"/>
                            <xdr:cNvSpPr/>
                          </xdr:nvSpPr>
                          <xdr:spPr>
                            <a:xfrm>
                              <a:off x="610552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27" name="Rectángulo 426"/>
                            <xdr:cNvSpPr/>
                          </xdr:nvSpPr>
                          <xdr:spPr>
                            <a:xfrm>
                              <a:off x="6362701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28" name="Rectángulo 427"/>
                            <xdr:cNvSpPr/>
                          </xdr:nvSpPr>
                          <xdr:spPr>
                            <a:xfrm>
                              <a:off x="661987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29" name="Rectángulo 428"/>
                            <xdr:cNvSpPr/>
                          </xdr:nvSpPr>
                          <xdr:spPr>
                            <a:xfrm>
                              <a:off x="6877051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30" name="Rectángulo 429"/>
                            <xdr:cNvSpPr/>
                          </xdr:nvSpPr>
                          <xdr:spPr>
                            <a:xfrm>
                              <a:off x="713422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31" name="Rectángulo 430"/>
                            <xdr:cNvSpPr/>
                          </xdr:nvSpPr>
                          <xdr:spPr>
                            <a:xfrm>
                              <a:off x="7391401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32" name="Rectángulo 431"/>
                            <xdr:cNvSpPr/>
                          </xdr:nvSpPr>
                          <xdr:spPr>
                            <a:xfrm>
                              <a:off x="7648576" y="2257425"/>
                              <a:ext cx="257174" cy="914400"/>
                            </a:xfrm>
                            <a:prstGeom prst="rect">
                              <a:avLst/>
                            </a:prstGeom>
                            <a:noFill/>
                            <a:ln w="28575">
                              <a:solidFill>
                                <a:schemeClr val="tx2">
                                  <a:lumMod val="60000"/>
                                  <a:lumOff val="40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</xdr:grpSp>
                      <xdr:sp macro="" textlink="">
                        <xdr:nvSpPr>
                          <xdr:cNvPr id="433" name="Rectángulo 432"/>
                          <xdr:cNvSpPr/>
                        </xdr:nvSpPr>
                        <xdr:spPr>
                          <a:xfrm>
                            <a:off x="6819900" y="2066925"/>
                            <a:ext cx="1838325" cy="133350"/>
                          </a:xfrm>
                          <a:prstGeom prst="rect">
                            <a:avLst/>
                          </a:prstGeom>
                          <a:noFill/>
                          <a:ln w="28575">
                            <a:solidFill>
                              <a:schemeClr val="tx2">
                                <a:lumMod val="60000"/>
                                <a:lumOff val="40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</xdr:grpSp>
                    <xdr:sp macro="" textlink="">
                      <xdr:nvSpPr>
                        <xdr:cNvPr id="434" name="Rectángulo 433"/>
                        <xdr:cNvSpPr/>
                      </xdr:nvSpPr>
                      <xdr:spPr>
                        <a:xfrm>
                          <a:off x="6191250" y="2457450"/>
                          <a:ext cx="733425" cy="133350"/>
                        </a:xfrm>
                        <a:prstGeom prst="rect">
                          <a:avLst/>
                        </a:prstGeom>
                        <a:noFill/>
                        <a:ln w="28575"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35" name="Rectángulo 434"/>
                        <xdr:cNvSpPr/>
                      </xdr:nvSpPr>
                      <xdr:spPr>
                        <a:xfrm>
                          <a:off x="6191250" y="1543051"/>
                          <a:ext cx="733425" cy="914400"/>
                        </a:xfrm>
                        <a:prstGeom prst="rect">
                          <a:avLst/>
                        </a:prstGeom>
                        <a:noFill/>
                        <a:ln w="28575"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sp macro="" textlink="">
                      <xdr:nvSpPr>
                        <xdr:cNvPr id="436" name="Rectángulo 435"/>
                        <xdr:cNvSpPr/>
                      </xdr:nvSpPr>
                      <xdr:spPr>
                        <a:xfrm>
                          <a:off x="8763001" y="1543050"/>
                          <a:ext cx="628650" cy="1962151"/>
                        </a:xfrm>
                        <a:prstGeom prst="rect">
                          <a:avLst/>
                        </a:prstGeom>
                        <a:noFill/>
                        <a:ln w="28575">
                          <a:solidFill>
                            <a:schemeClr val="tx2">
                              <a:lumMod val="60000"/>
                              <a:lumOff val="40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cxnSp macro="">
                      <xdr:nvCxnSpPr>
                        <xdr:cNvPr id="437" name="Conector recto de flecha 436"/>
                        <xdr:cNvCxnSpPr/>
                      </xdr:nvCxnSpPr>
                      <xdr:spPr>
                        <a:xfrm>
                          <a:off x="6915150" y="3181350"/>
                          <a:ext cx="1943100" cy="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41" name="Conector recto de flecha 440"/>
                        <xdr:cNvCxnSpPr/>
                      </xdr:nvCxnSpPr>
                      <xdr:spPr>
                        <a:xfrm flipH="1">
                          <a:off x="6867525" y="2124075"/>
                          <a:ext cx="1895476" cy="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443" name="Rectángulo 442"/>
                      <xdr:cNvSpPr/>
                    </xdr:nvSpPr>
                    <xdr:spPr>
                      <a:xfrm>
                        <a:off x="9391650" y="3505199"/>
                        <a:ext cx="257175" cy="219076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tx2">
                              <a:lumMod val="60000"/>
                              <a:lumOff val="40000"/>
                              <a:shade val="30000"/>
                              <a:satMod val="115000"/>
                            </a:schemeClr>
                          </a:gs>
                          <a:gs pos="50000">
                            <a:schemeClr val="tx2">
                              <a:lumMod val="60000"/>
                              <a:lumOff val="40000"/>
                              <a:shade val="67500"/>
                              <a:satMod val="115000"/>
                            </a:schemeClr>
                          </a:gs>
                          <a:gs pos="100000">
                            <a:schemeClr val="tx2">
                              <a:lumMod val="60000"/>
                              <a:lumOff val="40000"/>
                              <a:shade val="100000"/>
                              <a:satMod val="115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  <a:ln w="28575">
                        <a:solidFill>
                          <a:schemeClr val="bg2">
                            <a:lumMod val="5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sp macro="" textlink="">
                    <xdr:nvSpPr>
                      <xdr:cNvPr id="444" name="Rectángulo 443"/>
                      <xdr:cNvSpPr/>
                    </xdr:nvSpPr>
                    <xdr:spPr>
                      <a:xfrm>
                        <a:off x="9391650" y="1323974"/>
                        <a:ext cx="257175" cy="219076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tx2">
                              <a:lumMod val="60000"/>
                              <a:lumOff val="40000"/>
                              <a:shade val="30000"/>
                              <a:satMod val="115000"/>
                            </a:schemeClr>
                          </a:gs>
                          <a:gs pos="50000">
                            <a:schemeClr val="tx2">
                              <a:lumMod val="60000"/>
                              <a:lumOff val="40000"/>
                              <a:shade val="67500"/>
                              <a:satMod val="115000"/>
                            </a:schemeClr>
                          </a:gs>
                          <a:gs pos="100000">
                            <a:schemeClr val="tx2">
                              <a:lumMod val="60000"/>
                              <a:lumOff val="40000"/>
                              <a:shade val="100000"/>
                              <a:satMod val="115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  <a:ln w="28575">
                        <a:solidFill>
                          <a:schemeClr val="bg2">
                            <a:lumMod val="5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sp macro="" textlink="">
                    <xdr:nvSpPr>
                      <xdr:cNvPr id="445" name="Rectángulo 444"/>
                      <xdr:cNvSpPr/>
                    </xdr:nvSpPr>
                    <xdr:spPr>
                      <a:xfrm>
                        <a:off x="9391650" y="1543048"/>
                        <a:ext cx="257175" cy="1962151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75000"/>
                              <a:shade val="30000"/>
                              <a:satMod val="115000"/>
                            </a:schemeClr>
                          </a:gs>
                          <a:gs pos="50000">
                            <a:schemeClr val="bg1">
                              <a:lumMod val="75000"/>
                              <a:shade val="67500"/>
                              <a:satMod val="115000"/>
                            </a:schemeClr>
                          </a:gs>
                          <a:gs pos="100000">
                            <a:schemeClr val="bg1">
                              <a:lumMod val="75000"/>
                              <a:shade val="100000"/>
                              <a:satMod val="11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 w="28575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</xdr:grpSp>
                <xdr:grpSp>
                  <xdr:nvGrpSpPr>
                    <xdr:cNvPr id="463" name="Grupo 462"/>
                    <xdr:cNvGrpSpPr/>
                  </xdr:nvGrpSpPr>
                  <xdr:grpSpPr>
                    <a:xfrm>
                      <a:off x="9783810" y="1278731"/>
                      <a:ext cx="164668" cy="2502694"/>
                      <a:chOff x="9783810" y="1278731"/>
                      <a:chExt cx="164668" cy="2502694"/>
                    </a:xfrm>
                  </xdr:grpSpPr>
                  <xdr:grpSp>
                    <xdr:nvGrpSpPr>
                      <xdr:cNvPr id="460" name="Grupo 459"/>
                      <xdr:cNvGrpSpPr/>
                    </xdr:nvGrpSpPr>
                    <xdr:grpSpPr>
                      <a:xfrm>
                        <a:off x="9783810" y="1278731"/>
                        <a:ext cx="164668" cy="2502694"/>
                        <a:chOff x="9783810" y="1278731"/>
                        <a:chExt cx="164668" cy="2502694"/>
                      </a:xfrm>
                    </xdr:grpSpPr>
                    <xdr:cxnSp macro="">
                      <xdr:nvCxnSpPr>
                        <xdr:cNvPr id="446" name="Conector recto 445"/>
                        <xdr:cNvCxnSpPr/>
                      </xdr:nvCxnSpPr>
                      <xdr:spPr>
                        <a:xfrm>
                          <a:off x="9853816" y="1278731"/>
                          <a:ext cx="4559" cy="2502694"/>
                        </a:xfrm>
                        <a:prstGeom prst="line">
                          <a:avLst/>
                        </a:prstGeom>
                        <a:ln w="1270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47" name="Conector recto 446"/>
                        <xdr:cNvCxnSpPr/>
                      </xdr:nvCxnSpPr>
                      <xdr:spPr>
                        <a:xfrm flipH="1">
                          <a:off x="9793335" y="1321441"/>
                          <a:ext cx="155143" cy="0"/>
                        </a:xfrm>
                        <a:prstGeom prst="line">
                          <a:avLst/>
                        </a:prstGeom>
                        <a:ln w="1270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57" name="Conector recto 456"/>
                        <xdr:cNvCxnSpPr/>
                      </xdr:nvCxnSpPr>
                      <xdr:spPr>
                        <a:xfrm flipH="1">
                          <a:off x="9783810" y="2454916"/>
                          <a:ext cx="155143" cy="0"/>
                        </a:xfrm>
                        <a:prstGeom prst="line">
                          <a:avLst/>
                        </a:prstGeom>
                        <a:ln w="1270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58" name="Conector recto 457"/>
                        <xdr:cNvCxnSpPr/>
                      </xdr:nvCxnSpPr>
                      <xdr:spPr>
                        <a:xfrm flipH="1">
                          <a:off x="9783810" y="2588266"/>
                          <a:ext cx="155143" cy="0"/>
                        </a:xfrm>
                        <a:prstGeom prst="line">
                          <a:avLst/>
                        </a:prstGeom>
                        <a:ln w="1270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59" name="Conector recto 458"/>
                        <xdr:cNvCxnSpPr/>
                      </xdr:nvCxnSpPr>
                      <xdr:spPr>
                        <a:xfrm flipH="1">
                          <a:off x="9783810" y="3721741"/>
                          <a:ext cx="155143" cy="0"/>
                        </a:xfrm>
                        <a:prstGeom prst="line">
                          <a:avLst/>
                        </a:prstGeom>
                        <a:ln w="12700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461" name="Conector recto 460"/>
                      <xdr:cNvCxnSpPr/>
                    </xdr:nvCxnSpPr>
                    <xdr:spPr>
                      <a:xfrm flipH="1">
                        <a:off x="9783810" y="1545431"/>
                        <a:ext cx="155143" cy="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62" name="Conector recto 461"/>
                      <xdr:cNvCxnSpPr/>
                    </xdr:nvCxnSpPr>
                    <xdr:spPr>
                      <a:xfrm flipH="1">
                        <a:off x="9783810" y="3507581"/>
                        <a:ext cx="155143" cy="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464" name="Rectángulo 463"/>
                    <xdr:cNvSpPr/>
                  </xdr:nvSpPr>
                  <xdr:spPr>
                    <a:xfrm>
                      <a:off x="5934075" y="1390649"/>
                      <a:ext cx="257175" cy="2295526"/>
                    </a:xfrm>
                    <a:prstGeom prst="rect">
                      <a:avLst/>
                    </a:prstGeom>
                    <a:solidFill>
                      <a:schemeClr val="bg2">
                        <a:lumMod val="90000"/>
                      </a:schemeClr>
                    </a:solidFill>
                    <a:ln w="28575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465" name="CuadroTexto 464"/>
                        <xdr:cNvSpPr txBox="1"/>
                      </xdr:nvSpPr>
                      <xdr:spPr>
                        <a:xfrm rot="16200000">
                          <a:off x="5354686" y="2459831"/>
                          <a:ext cx="1436640" cy="188119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14:m>
                            <m:oMathPara xmlns:m="http://schemas.openxmlformats.org/officeDocument/2006/math">
                              <m:oMathParaPr>
                                <m:jc m:val="centerGroup"/>
                              </m:oMathParaPr>
                              <m:oMath xmlns:m="http://schemas.openxmlformats.org/officeDocument/2006/math">
                                <m:r>
                                  <a:rPr lang="es-PE" sz="1100" b="0" i="1">
                                    <a:solidFill>
                                      <a:schemeClr val="accent5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𝑉𝐸</m:t>
                                </m:r>
                                <m:r>
                                  <a:rPr lang="es-PE" sz="1100" b="0" i="1">
                                    <a:solidFill>
                                      <a:schemeClr val="accent5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−01 (0.25</m:t>
                                </m:r>
                                <m:r>
                                  <a:rPr lang="es-PE" sz="1100" b="0" i="1">
                                    <a:solidFill>
                                      <a:schemeClr val="accent5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  <m:r>
                                  <a:rPr lang="es-PE" sz="1100" b="0" i="1">
                                    <a:solidFill>
                                      <a:schemeClr val="accent5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0.40)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chemeClr val="accent5">
                                <a:lumMod val="50000"/>
                              </a:schemeClr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465" name="CuadroTexto 464"/>
                        <xdr:cNvSpPr txBox="1"/>
                      </xdr:nvSpPr>
                      <xdr:spPr>
                        <a:xfrm rot="16200000">
                          <a:off x="5354686" y="2459831"/>
                          <a:ext cx="1436640" cy="188119"/>
                        </a:xfrm>
                        <a:prstGeom prst="rect">
                          <a:avLst/>
                        </a:prstGeom>
                        <a:noFill/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t">
                          <a:noAutofit/>
                        </a:bodyPr>
                        <a:lstStyle/>
                        <a:p>
                          <a:pPr/>
                          <a:r>
                            <a:rPr lang="es-PE" sz="1100" b="0" i="0">
                              <a:solidFill>
                                <a:schemeClr val="accent5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a:t>𝑉𝐸−01 (0.25𝑥0.40)</a:t>
                          </a:r>
                          <a:endParaRPr lang="es-PE" sz="1100" b="0">
                            <a:solidFill>
                              <a:schemeClr val="accent5">
                                <a:lumMod val="50000"/>
                              </a:schemeClr>
                            </a:solidFill>
                          </a:endParaRPr>
                        </a:p>
                      </xdr:txBody>
                    </xdr:sp>
                  </mc:Fallback>
                </mc:AlternateContent>
              </xdr:grpSp>
              <xdr:cxnSp macro="">
                <xdr:nvCxnSpPr>
                  <xdr:cNvPr id="467" name="Conector recto de flecha 466"/>
                  <xdr:cNvCxnSpPr/>
                </xdr:nvCxnSpPr>
                <xdr:spPr>
                  <a:xfrm flipV="1">
                    <a:off x="6200775" y="1304925"/>
                    <a:ext cx="3181350" cy="1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500" name="Grupo 499"/>
                  <xdr:cNvGrpSpPr/>
                </xdr:nvGrpSpPr>
                <xdr:grpSpPr>
                  <a:xfrm>
                    <a:off x="5911455" y="3829032"/>
                    <a:ext cx="3737374" cy="216693"/>
                    <a:chOff x="5910539" y="3846558"/>
                    <a:chExt cx="3737191" cy="217793"/>
                  </a:xfrm>
                </xdr:grpSpPr>
                <xdr:grpSp>
                  <xdr:nvGrpSpPr>
                    <xdr:cNvPr id="487" name="Grupo 486"/>
                    <xdr:cNvGrpSpPr/>
                  </xdr:nvGrpSpPr>
                  <xdr:grpSpPr>
                    <a:xfrm rot="16200000">
                      <a:off x="7683335" y="2083289"/>
                      <a:ext cx="191600" cy="3737190"/>
                      <a:chOff x="4974931" y="2072454"/>
                      <a:chExt cx="155143" cy="2502694"/>
                    </a:xfrm>
                  </xdr:grpSpPr>
                  <xdr:cxnSp macro="">
                    <xdr:nvCxnSpPr>
                      <xdr:cNvPr id="485" name="Conector recto 484"/>
                      <xdr:cNvCxnSpPr/>
                    </xdr:nvCxnSpPr>
                    <xdr:spPr>
                      <a:xfrm>
                        <a:off x="5052695" y="2072454"/>
                        <a:ext cx="4559" cy="2502694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86" name="Conector recto 485"/>
                      <xdr:cNvCxnSpPr/>
                    </xdr:nvCxnSpPr>
                    <xdr:spPr>
                      <a:xfrm flipH="1">
                        <a:off x="4974931" y="2256236"/>
                        <a:ext cx="155143" cy="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488" name="Conector recto 487"/>
                    <xdr:cNvCxnSpPr/>
                  </xdr:nvCxnSpPr>
                  <xdr:spPr>
                    <a:xfrm>
                      <a:off x="5910539" y="3869454"/>
                      <a:ext cx="1007" cy="19031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91" name="Conector recto 490"/>
                    <xdr:cNvCxnSpPr/>
                  </xdr:nvCxnSpPr>
                  <xdr:spPr>
                    <a:xfrm>
                      <a:off x="6899308" y="3856083"/>
                      <a:ext cx="1373" cy="20826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92" name="Conector recto 491"/>
                    <xdr:cNvCxnSpPr/>
                  </xdr:nvCxnSpPr>
                  <xdr:spPr>
                    <a:xfrm>
                      <a:off x="8750639" y="3846558"/>
                      <a:ext cx="90" cy="199476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93" name="Conector recto 492"/>
                    <xdr:cNvCxnSpPr/>
                  </xdr:nvCxnSpPr>
                  <xdr:spPr>
                    <a:xfrm>
                      <a:off x="9367932" y="3856083"/>
                      <a:ext cx="1007" cy="208268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94" name="Conector recto 493"/>
                    <xdr:cNvCxnSpPr/>
                  </xdr:nvCxnSpPr>
                  <xdr:spPr>
                    <a:xfrm flipH="1">
                      <a:off x="9638203" y="3862861"/>
                      <a:ext cx="916" cy="184821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cxnSp macro="">
              <xdr:nvCxnSpPr>
                <xdr:cNvPr id="564" name="Conector recto de flecha 563"/>
                <xdr:cNvCxnSpPr/>
              </xdr:nvCxnSpPr>
              <xdr:spPr>
                <a:xfrm>
                  <a:off x="6076950" y="1257300"/>
                  <a:ext cx="34290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9" name="Conector recto 568"/>
                <xdr:cNvCxnSpPr/>
              </xdr:nvCxnSpPr>
              <xdr:spPr>
                <a:xfrm flipV="1">
                  <a:off x="6057900" y="933450"/>
                  <a:ext cx="0" cy="638175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4" name="Conector recto 573"/>
                <xdr:cNvCxnSpPr/>
              </xdr:nvCxnSpPr>
              <xdr:spPr>
                <a:xfrm flipV="1">
                  <a:off x="9525000" y="866775"/>
                  <a:ext cx="0" cy="638175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5" name="Conector recto de flecha 574"/>
                <xdr:cNvCxnSpPr/>
              </xdr:nvCxnSpPr>
              <xdr:spPr>
                <a:xfrm>
                  <a:off x="6076950" y="1057275"/>
                  <a:ext cx="34290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7" name="Conector recto 576"/>
                <xdr:cNvCxnSpPr/>
              </xdr:nvCxnSpPr>
              <xdr:spPr>
                <a:xfrm flipV="1">
                  <a:off x="6734175" y="923926"/>
                  <a:ext cx="0" cy="238124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9" name="Conector recto 578"/>
                <xdr:cNvCxnSpPr/>
              </xdr:nvCxnSpPr>
              <xdr:spPr>
                <a:xfrm flipV="1">
                  <a:off x="8772525" y="933451"/>
                  <a:ext cx="0" cy="238124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0" name="Conector recto 579"/>
                <xdr:cNvCxnSpPr/>
              </xdr:nvCxnSpPr>
              <xdr:spPr>
                <a:xfrm flipV="1">
                  <a:off x="6200775" y="1419226"/>
                  <a:ext cx="0" cy="238124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2" name="Conector recto 581"/>
                <xdr:cNvCxnSpPr/>
              </xdr:nvCxnSpPr>
              <xdr:spPr>
                <a:xfrm flipV="1">
                  <a:off x="9382125" y="1419226"/>
                  <a:ext cx="0" cy="238124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595" name="Conector recto de flecha 594"/>
              <xdr:cNvCxnSpPr/>
            </xdr:nvCxnSpPr>
            <xdr:spPr>
              <a:xfrm flipV="1">
                <a:off x="7200900" y="4467227"/>
                <a:ext cx="2320529" cy="582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0" name="Conector recto 609"/>
              <xdr:cNvCxnSpPr/>
            </xdr:nvCxnSpPr>
            <xdr:spPr>
              <a:xfrm flipV="1">
                <a:off x="7188994" y="4385074"/>
                <a:ext cx="1192" cy="429814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2" name="Conector recto 611"/>
              <xdr:cNvCxnSpPr/>
            </xdr:nvCxnSpPr>
            <xdr:spPr>
              <a:xfrm flipV="1">
                <a:off x="9525000" y="4418412"/>
                <a:ext cx="1192" cy="429814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5" name="Conector recto de flecha 624"/>
              <xdr:cNvCxnSpPr/>
            </xdr:nvCxnSpPr>
            <xdr:spPr>
              <a:xfrm flipV="1">
                <a:off x="7202261" y="4655783"/>
                <a:ext cx="2320529" cy="582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6" name="Conector recto 625"/>
              <xdr:cNvCxnSpPr/>
            </xdr:nvCxnSpPr>
            <xdr:spPr>
              <a:xfrm flipV="1">
                <a:off x="8854679" y="4562475"/>
                <a:ext cx="0" cy="238124"/>
              </a:xfrm>
              <a:prstGeom prst="line">
                <a:avLst/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629" name="Conector recto 628"/>
          <xdr:cNvCxnSpPr/>
        </xdr:nvCxnSpPr>
        <xdr:spPr>
          <a:xfrm flipV="1">
            <a:off x="6902054" y="3695700"/>
            <a:ext cx="0" cy="238124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Conector recto 629"/>
          <xdr:cNvCxnSpPr/>
        </xdr:nvCxnSpPr>
        <xdr:spPr>
          <a:xfrm flipV="1">
            <a:off x="7473554" y="3705225"/>
            <a:ext cx="0" cy="238124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Conector recto de flecha 630"/>
          <xdr:cNvCxnSpPr/>
        </xdr:nvCxnSpPr>
        <xdr:spPr>
          <a:xfrm flipV="1">
            <a:off x="6902054" y="3800475"/>
            <a:ext cx="575071" cy="582"/>
          </a:xfrm>
          <a:prstGeom prst="straightConnector1">
            <a:avLst/>
          </a:prstGeom>
          <a:ln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165743</xdr:colOff>
      <xdr:row>3</xdr:row>
      <xdr:rowOff>180975</xdr:rowOff>
    </xdr:from>
    <xdr:to>
      <xdr:col>15</xdr:col>
      <xdr:colOff>610494</xdr:colOff>
      <xdr:row>13</xdr:row>
      <xdr:rowOff>57151</xdr:rowOff>
    </xdr:to>
    <xdr:pic>
      <xdr:nvPicPr>
        <xdr:cNvPr id="149" name="Imagen 1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6043" y="1057275"/>
          <a:ext cx="1968751" cy="1971676"/>
        </a:xfrm>
        <a:prstGeom prst="rect">
          <a:avLst/>
        </a:prstGeom>
        <a:effectLst>
          <a:glow rad="228600">
            <a:schemeClr val="accent3">
              <a:satMod val="175000"/>
              <a:alpha val="40000"/>
            </a:schemeClr>
          </a:glow>
        </a:effectLst>
      </xdr:spPr>
    </xdr:pic>
    <xdr:clientData/>
  </xdr:twoCellAnchor>
  <xdr:twoCellAnchor editAs="oneCell">
    <xdr:from>
      <xdr:col>15</xdr:col>
      <xdr:colOff>438150</xdr:colOff>
      <xdr:row>0</xdr:row>
      <xdr:rowOff>76200</xdr:rowOff>
    </xdr:from>
    <xdr:to>
      <xdr:col>17</xdr:col>
      <xdr:colOff>542925</xdr:colOff>
      <xdr:row>7</xdr:row>
      <xdr:rowOff>104775</xdr:rowOff>
    </xdr:to>
    <xdr:sp macro="" textlink="">
      <xdr:nvSpPr>
        <xdr:cNvPr id="1161" name="AutoShape 137"/>
        <xdr:cNvSpPr>
          <a:spLocks noChangeAspect="1" noChangeArrowheads="1"/>
        </xdr:cNvSpPr>
      </xdr:nvSpPr>
      <xdr:spPr bwMode="auto">
        <a:xfrm>
          <a:off x="11982450" y="76200"/>
          <a:ext cx="16287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647700</xdr:colOff>
      <xdr:row>49</xdr:row>
      <xdr:rowOff>209549</xdr:rowOff>
    </xdr:from>
    <xdr:to>
      <xdr:col>5</xdr:col>
      <xdr:colOff>224110</xdr:colOff>
      <xdr:row>59</xdr:row>
      <xdr:rowOff>133353</xdr:rowOff>
    </xdr:to>
    <xdr:grpSp>
      <xdr:nvGrpSpPr>
        <xdr:cNvPr id="519" name="Grupo 518"/>
        <xdr:cNvGrpSpPr/>
      </xdr:nvGrpSpPr>
      <xdr:grpSpPr>
        <a:xfrm>
          <a:off x="1028700" y="10687049"/>
          <a:ext cx="2757760" cy="2019304"/>
          <a:chOff x="1028700" y="11010899"/>
          <a:chExt cx="3005410" cy="2019304"/>
        </a:xfrm>
      </xdr:grpSpPr>
      <xdr:grpSp>
        <xdr:nvGrpSpPr>
          <xdr:cNvPr id="478" name="Grupo 477"/>
          <xdr:cNvGrpSpPr/>
        </xdr:nvGrpSpPr>
        <xdr:grpSpPr>
          <a:xfrm>
            <a:off x="1038225" y="11010899"/>
            <a:ext cx="2995885" cy="1943100"/>
            <a:chOff x="1038225" y="11010899"/>
            <a:chExt cx="2995885" cy="1943100"/>
          </a:xfrm>
        </xdr:grpSpPr>
        <xdr:cxnSp macro="">
          <xdr:nvCxnSpPr>
            <xdr:cNvPr id="390" name="Conector recto de flecha 389"/>
            <xdr:cNvCxnSpPr>
              <a:endCxn id="376" idx="3"/>
            </xdr:cNvCxnSpPr>
          </xdr:nvCxnSpPr>
          <xdr:spPr>
            <a:xfrm flipH="1" flipV="1">
              <a:off x="1142411" y="11582656"/>
              <a:ext cx="589" cy="504569"/>
            </a:xfrm>
            <a:prstGeom prst="straightConnector1">
              <a:avLst/>
            </a:prstGeom>
            <a:ln w="28575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77" name="Grupo 476"/>
            <xdr:cNvGrpSpPr/>
          </xdr:nvGrpSpPr>
          <xdr:grpSpPr>
            <a:xfrm>
              <a:off x="1038225" y="11010899"/>
              <a:ext cx="2995885" cy="1943100"/>
              <a:chOff x="1038225" y="11010899"/>
              <a:chExt cx="2995885" cy="1943100"/>
            </a:xfrm>
          </xdr:grpSpPr>
          <xdr:grpSp>
            <xdr:nvGrpSpPr>
              <xdr:cNvPr id="456" name="Grupo 455"/>
              <xdr:cNvGrpSpPr/>
            </xdr:nvGrpSpPr>
            <xdr:grpSpPr>
              <a:xfrm>
                <a:off x="1038225" y="11010899"/>
                <a:ext cx="2995885" cy="1943100"/>
                <a:chOff x="1038225" y="10175707"/>
                <a:chExt cx="2995885" cy="1952452"/>
              </a:xfrm>
            </xdr:grpSpPr>
            <xdr:grpSp>
              <xdr:nvGrpSpPr>
                <xdr:cNvPr id="449" name="Grupo 448"/>
                <xdr:cNvGrpSpPr/>
              </xdr:nvGrpSpPr>
              <xdr:grpSpPr>
                <a:xfrm>
                  <a:off x="1038225" y="10175707"/>
                  <a:ext cx="2995885" cy="574509"/>
                  <a:chOff x="1038225" y="10125074"/>
                  <a:chExt cx="2948260" cy="590551"/>
                </a:xfrm>
              </xdr:grpSpPr>
              <xdr:grpSp>
                <xdr:nvGrpSpPr>
                  <xdr:cNvPr id="32" name="Grupo 31"/>
                  <xdr:cNvGrpSpPr/>
                </xdr:nvGrpSpPr>
                <xdr:grpSpPr>
                  <a:xfrm>
                    <a:off x="1144790" y="10125074"/>
                    <a:ext cx="1798435" cy="433294"/>
                    <a:chOff x="1144790" y="10125074"/>
                    <a:chExt cx="1798435" cy="433294"/>
                  </a:xfrm>
                </xdr:grpSpPr>
                <xdr:sp macro="" textlink="">
                  <xdr:nvSpPr>
                    <xdr:cNvPr id="364" name="Rectángulo 363"/>
                    <xdr:cNvSpPr/>
                  </xdr:nvSpPr>
                  <xdr:spPr>
                    <a:xfrm>
                      <a:off x="1144790" y="10134599"/>
                      <a:ext cx="1798435" cy="423769"/>
                    </a:xfrm>
                    <a:prstGeom prst="rect">
                      <a:avLst/>
                    </a:prstGeom>
                    <a:noFill/>
                    <a:ln w="28575"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dk1"/>
                    </a:lnRef>
                    <a:fillRef idx="1">
                      <a:schemeClr val="lt1"/>
                    </a:fillRef>
                    <a:effectRef idx="0">
                      <a:schemeClr val="dk1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cxnSp macro="">
                  <xdr:nvCxnSpPr>
                    <xdr:cNvPr id="365" name="Conector recto de flecha 364"/>
                    <xdr:cNvCxnSpPr/>
                  </xdr:nvCxnSpPr>
                  <xdr:spPr>
                    <a:xfrm>
                      <a:off x="2044008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69" name="Conector recto de flecha 368"/>
                    <xdr:cNvCxnSpPr/>
                  </xdr:nvCxnSpPr>
                  <xdr:spPr>
                    <a:xfrm>
                      <a:off x="2377383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70" name="Conector recto de flecha 369"/>
                    <xdr:cNvCxnSpPr/>
                  </xdr:nvCxnSpPr>
                  <xdr:spPr>
                    <a:xfrm>
                      <a:off x="2672658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71" name="Conector recto de flecha 370"/>
                    <xdr:cNvCxnSpPr/>
                  </xdr:nvCxnSpPr>
                  <xdr:spPr>
                    <a:xfrm>
                      <a:off x="1443933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72" name="Conector recto de flecha 371"/>
                    <xdr:cNvCxnSpPr/>
                  </xdr:nvCxnSpPr>
                  <xdr:spPr>
                    <a:xfrm>
                      <a:off x="1739208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376" name="Triángulo isósceles 375"/>
                  <xdr:cNvSpPr/>
                </xdr:nvSpPr>
                <xdr:spPr>
                  <a:xfrm>
                    <a:off x="1038225" y="10567931"/>
                    <a:ext cx="205060" cy="147694"/>
                  </a:xfrm>
                  <a:prstGeom prst="triangl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grpSp>
                <xdr:nvGrpSpPr>
                  <xdr:cNvPr id="377" name="Grupo 376"/>
                  <xdr:cNvGrpSpPr/>
                </xdr:nvGrpSpPr>
                <xdr:grpSpPr>
                  <a:xfrm>
                    <a:off x="2945015" y="10296525"/>
                    <a:ext cx="941185" cy="261843"/>
                    <a:chOff x="1144790" y="10125074"/>
                    <a:chExt cx="1798435" cy="433294"/>
                  </a:xfrm>
                </xdr:grpSpPr>
                <xdr:sp macro="" textlink="">
                  <xdr:nvSpPr>
                    <xdr:cNvPr id="378" name="Rectángulo 377"/>
                    <xdr:cNvSpPr/>
                  </xdr:nvSpPr>
                  <xdr:spPr>
                    <a:xfrm>
                      <a:off x="1144790" y="10134599"/>
                      <a:ext cx="1798435" cy="423769"/>
                    </a:xfrm>
                    <a:prstGeom prst="rect">
                      <a:avLst/>
                    </a:prstGeom>
                    <a:noFill/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2">
                      <a:schemeClr val="dk1"/>
                    </a:lnRef>
                    <a:fillRef idx="1">
                      <a:schemeClr val="lt1"/>
                    </a:fillRef>
                    <a:effectRef idx="0">
                      <a:schemeClr val="dk1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cxnSp macro="">
                  <xdr:nvCxnSpPr>
                    <xdr:cNvPr id="379" name="Conector recto de flecha 378"/>
                    <xdr:cNvCxnSpPr/>
                  </xdr:nvCxnSpPr>
                  <xdr:spPr>
                    <a:xfrm>
                      <a:off x="2044008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chemeClr val="accent2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80" name="Conector recto de flecha 379"/>
                    <xdr:cNvCxnSpPr/>
                  </xdr:nvCxnSpPr>
                  <xdr:spPr>
                    <a:xfrm>
                      <a:off x="2377383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chemeClr val="accent2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81" name="Conector recto de flecha 380"/>
                    <xdr:cNvCxnSpPr/>
                  </xdr:nvCxnSpPr>
                  <xdr:spPr>
                    <a:xfrm>
                      <a:off x="2672658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chemeClr val="accent2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82" name="Conector recto de flecha 381"/>
                    <xdr:cNvCxnSpPr/>
                  </xdr:nvCxnSpPr>
                  <xdr:spPr>
                    <a:xfrm>
                      <a:off x="1443933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chemeClr val="accent2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83" name="Conector recto de flecha 382"/>
                    <xdr:cNvCxnSpPr/>
                  </xdr:nvCxnSpPr>
                  <xdr:spPr>
                    <a:xfrm>
                      <a:off x="1739208" y="10125074"/>
                      <a:ext cx="0" cy="423769"/>
                    </a:xfrm>
                    <a:prstGeom prst="straightConnector1">
                      <a:avLst/>
                    </a:prstGeom>
                    <a:ln w="28575">
                      <a:solidFill>
                        <a:schemeClr val="accent2"/>
                      </a:solidFill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384" name="Triángulo isósceles 383"/>
                  <xdr:cNvSpPr/>
                </xdr:nvSpPr>
                <xdr:spPr>
                  <a:xfrm>
                    <a:off x="3781425" y="10567931"/>
                    <a:ext cx="205060" cy="147694"/>
                  </a:xfrm>
                  <a:prstGeom prst="triangl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cxnSp macro="">
                <xdr:nvCxnSpPr>
                  <xdr:cNvPr id="385" name="Conector recto 384"/>
                  <xdr:cNvCxnSpPr>
                    <a:stCxn id="376" idx="0"/>
                    <a:endCxn id="384" idx="0"/>
                  </xdr:cNvCxnSpPr>
                </xdr:nvCxnSpPr>
                <xdr:spPr>
                  <a:xfrm>
                    <a:off x="1140755" y="10567931"/>
                    <a:ext cx="2743200" cy="0"/>
                  </a:xfrm>
                  <a:prstGeom prst="line">
                    <a:avLst/>
                  </a:prstGeom>
                  <a:ln w="1905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93" name="Conector recto de flecha 392"/>
                <xdr:cNvCxnSpPr/>
              </xdr:nvCxnSpPr>
              <xdr:spPr>
                <a:xfrm>
                  <a:off x="1143942" y="10821546"/>
                  <a:ext cx="2786375" cy="1862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4" name="Conector recto 393"/>
                <xdr:cNvCxnSpPr/>
              </xdr:nvCxnSpPr>
              <xdr:spPr>
                <a:xfrm flipV="1">
                  <a:off x="2973826" y="10716627"/>
                  <a:ext cx="0" cy="239126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2" name="Conector recto 401"/>
                <xdr:cNvCxnSpPr/>
              </xdr:nvCxnSpPr>
              <xdr:spPr>
                <a:xfrm flipV="1">
                  <a:off x="3933825" y="10788241"/>
                  <a:ext cx="0" cy="1339918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4" name="Conector recto de flecha 403"/>
                <xdr:cNvCxnSpPr/>
              </xdr:nvCxnSpPr>
              <xdr:spPr>
                <a:xfrm>
                  <a:off x="1145947" y="11004025"/>
                  <a:ext cx="2786375" cy="1862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70" name="Grupo 469"/>
              <xdr:cNvGrpSpPr/>
            </xdr:nvGrpSpPr>
            <xdr:grpSpPr>
              <a:xfrm>
                <a:off x="1129905" y="12353925"/>
                <a:ext cx="1943100" cy="504825"/>
                <a:chOff x="1129905" y="12353925"/>
                <a:chExt cx="1943100" cy="504825"/>
              </a:xfrm>
            </xdr:grpSpPr>
            <xdr:cxnSp macro="">
              <xdr:nvCxnSpPr>
                <xdr:cNvPr id="405" name="Conector recto de flecha 404"/>
                <xdr:cNvCxnSpPr/>
              </xdr:nvCxnSpPr>
              <xdr:spPr>
                <a:xfrm>
                  <a:off x="1129905" y="12477750"/>
                  <a:ext cx="19431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prstDash val="dash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6" name="Conector recto 405"/>
                <xdr:cNvCxnSpPr/>
              </xdr:nvCxnSpPr>
              <xdr:spPr>
                <a:xfrm flipV="1">
                  <a:off x="1133475" y="12353925"/>
                  <a:ext cx="0" cy="504825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495" name="Grupo 494"/>
          <xdr:cNvGrpSpPr/>
        </xdr:nvGrpSpPr>
        <xdr:grpSpPr>
          <a:xfrm>
            <a:off x="1028700" y="12091936"/>
            <a:ext cx="3000374" cy="938267"/>
            <a:chOff x="1028700" y="12091936"/>
            <a:chExt cx="3000374" cy="938267"/>
          </a:xfrm>
        </xdr:grpSpPr>
        <xdr:sp macro="" textlink="">
          <xdr:nvSpPr>
            <xdr:cNvPr id="420" name="Arco 419"/>
            <xdr:cNvSpPr/>
          </xdr:nvSpPr>
          <xdr:spPr>
            <a:xfrm rot="5400000">
              <a:off x="2059753" y="11060883"/>
              <a:ext cx="938267" cy="3000374"/>
            </a:xfrm>
            <a:prstGeom prst="arc">
              <a:avLst>
                <a:gd name="adj1" fmla="val 16609107"/>
                <a:gd name="adj2" fmla="val 4953967"/>
              </a:avLst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cxnSp macro="">
          <xdr:nvCxnSpPr>
            <xdr:cNvPr id="480" name="Conector recto 479"/>
            <xdr:cNvCxnSpPr/>
          </xdr:nvCxnSpPr>
          <xdr:spPr>
            <a:xfrm>
              <a:off x="1143000" y="12725400"/>
              <a:ext cx="2771775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38" name="Conector recto de flecha 437"/>
          <xdr:cNvCxnSpPr/>
        </xdr:nvCxnSpPr>
        <xdr:spPr>
          <a:xfrm>
            <a:off x="2514600" y="12706349"/>
            <a:ext cx="0" cy="314326"/>
          </a:xfrm>
          <a:prstGeom prst="straightConnector1">
            <a:avLst/>
          </a:prstGeom>
          <a:ln w="28575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Conector recto de flecha 438"/>
          <xdr:cNvCxnSpPr/>
        </xdr:nvCxnSpPr>
        <xdr:spPr>
          <a:xfrm>
            <a:off x="2895600" y="12725400"/>
            <a:ext cx="0" cy="276225"/>
          </a:xfrm>
          <a:prstGeom prst="straightConnector1">
            <a:avLst/>
          </a:prstGeom>
          <a:ln w="28575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Conector recto de flecha 439"/>
          <xdr:cNvCxnSpPr/>
        </xdr:nvCxnSpPr>
        <xdr:spPr>
          <a:xfrm>
            <a:off x="2114550" y="12715875"/>
            <a:ext cx="0" cy="276225"/>
          </a:xfrm>
          <a:prstGeom prst="straightConnector1">
            <a:avLst/>
          </a:prstGeom>
          <a:ln w="28575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Conector recto de flecha 441"/>
          <xdr:cNvCxnSpPr/>
        </xdr:nvCxnSpPr>
        <xdr:spPr>
          <a:xfrm>
            <a:off x="1743075" y="12706350"/>
            <a:ext cx="0" cy="247650"/>
          </a:xfrm>
          <a:prstGeom prst="straightConnector1">
            <a:avLst/>
          </a:prstGeom>
          <a:ln w="28575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Conector recto de flecha 498"/>
          <xdr:cNvCxnSpPr/>
        </xdr:nvCxnSpPr>
        <xdr:spPr>
          <a:xfrm>
            <a:off x="3305175" y="12725400"/>
            <a:ext cx="0" cy="219075"/>
          </a:xfrm>
          <a:prstGeom prst="straightConnector1">
            <a:avLst/>
          </a:prstGeom>
          <a:ln w="28575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323183</xdr:colOff>
      <xdr:row>63</xdr:row>
      <xdr:rowOff>203200</xdr:rowOff>
    </xdr:from>
    <xdr:to>
      <xdr:col>13</xdr:col>
      <xdr:colOff>428626</xdr:colOff>
      <xdr:row>68</xdr:row>
      <xdr:rowOff>193675</xdr:rowOff>
    </xdr:to>
    <xdr:grpSp>
      <xdr:nvGrpSpPr>
        <xdr:cNvPr id="342" name="Grupo 341"/>
        <xdr:cNvGrpSpPr/>
      </xdr:nvGrpSpPr>
      <xdr:grpSpPr>
        <a:xfrm>
          <a:off x="7028783" y="13614400"/>
          <a:ext cx="3220118" cy="1076325"/>
          <a:chOff x="475583" y="14703425"/>
          <a:chExt cx="3204324" cy="1069975"/>
        </a:xfrm>
      </xdr:grpSpPr>
      <xdr:grpSp>
        <xdr:nvGrpSpPr>
          <xdr:cNvPr id="343" name="Grupo 342"/>
          <xdr:cNvGrpSpPr/>
        </xdr:nvGrpSpPr>
        <xdr:grpSpPr>
          <a:xfrm>
            <a:off x="475583" y="14703425"/>
            <a:ext cx="3204324" cy="1069975"/>
            <a:chOff x="475583" y="14703425"/>
            <a:chExt cx="3204324" cy="1069975"/>
          </a:xfrm>
        </xdr:grpSpPr>
        <xdr:grpSp>
          <xdr:nvGrpSpPr>
            <xdr:cNvPr id="356" name="Grupo 355"/>
            <xdr:cNvGrpSpPr/>
          </xdr:nvGrpSpPr>
          <xdr:grpSpPr>
            <a:xfrm>
              <a:off x="475583" y="14703425"/>
              <a:ext cx="3204324" cy="1069975"/>
              <a:chOff x="475583" y="14703425"/>
              <a:chExt cx="3204324" cy="1069975"/>
            </a:xfrm>
          </xdr:grpSpPr>
          <xdr:grpSp>
            <xdr:nvGrpSpPr>
              <xdr:cNvPr id="367" name="Grupo 366"/>
              <xdr:cNvGrpSpPr/>
            </xdr:nvGrpSpPr>
            <xdr:grpSpPr>
              <a:xfrm>
                <a:off x="504825" y="14703425"/>
                <a:ext cx="3089275" cy="1069975"/>
                <a:chOff x="504825" y="14703425"/>
                <a:chExt cx="3089275" cy="1069975"/>
              </a:xfrm>
            </xdr:grpSpPr>
            <xdr:cxnSp macro="">
              <xdr:nvCxnSpPr>
                <xdr:cNvPr id="374" name="Conector recto 373"/>
                <xdr:cNvCxnSpPr/>
              </xdr:nvCxnSpPr>
              <xdr:spPr>
                <a:xfrm>
                  <a:off x="819150" y="15608300"/>
                  <a:ext cx="2346325" cy="0"/>
                </a:xfrm>
                <a:prstGeom prst="line">
                  <a:avLst/>
                </a:prstGeom>
                <a:ln w="12700">
                  <a:solidFill>
                    <a:schemeClr val="accent1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75" name="Grupo 374"/>
                <xdr:cNvGrpSpPr/>
              </xdr:nvGrpSpPr>
              <xdr:grpSpPr>
                <a:xfrm>
                  <a:off x="504825" y="14703425"/>
                  <a:ext cx="3089275" cy="1069975"/>
                  <a:chOff x="504825" y="14716125"/>
                  <a:chExt cx="3089275" cy="1069975"/>
                </a:xfrm>
              </xdr:grpSpPr>
              <xdr:cxnSp macro="">
                <xdr:nvCxnSpPr>
                  <xdr:cNvPr id="386" name="Conector recto 385"/>
                  <xdr:cNvCxnSpPr/>
                </xdr:nvCxnSpPr>
                <xdr:spPr>
                  <a:xfrm>
                    <a:off x="819150" y="15503525"/>
                    <a:ext cx="2346325" cy="0"/>
                  </a:xfrm>
                  <a:prstGeom prst="line">
                    <a:avLst/>
                  </a:prstGeom>
                  <a:ln w="12700">
                    <a:solidFill>
                      <a:schemeClr val="accent1">
                        <a:lumMod val="75000"/>
                      </a:schemeClr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387" name="Grupo 386"/>
                  <xdr:cNvGrpSpPr/>
                </xdr:nvGrpSpPr>
                <xdr:grpSpPr>
                  <a:xfrm>
                    <a:off x="504825" y="14716125"/>
                    <a:ext cx="3089275" cy="1069975"/>
                    <a:chOff x="504825" y="14716125"/>
                    <a:chExt cx="3089275" cy="1069975"/>
                  </a:xfrm>
                </xdr:grpSpPr>
                <xdr:cxnSp macro="">
                  <xdr:nvCxnSpPr>
                    <xdr:cNvPr id="388" name="Conector recto 387"/>
                    <xdr:cNvCxnSpPr/>
                  </xdr:nvCxnSpPr>
                  <xdr:spPr>
                    <a:xfrm>
                      <a:off x="809625" y="14833600"/>
                      <a:ext cx="2346325" cy="0"/>
                    </a:xfrm>
                    <a:prstGeom prst="line">
                      <a:avLst/>
                    </a:prstGeom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89" name="Conector recto 388"/>
                    <xdr:cNvCxnSpPr/>
                  </xdr:nvCxnSpPr>
                  <xdr:spPr>
                    <a:xfrm>
                      <a:off x="809625" y="15694025"/>
                      <a:ext cx="2346325" cy="0"/>
                    </a:xfrm>
                    <a:prstGeom prst="line">
                      <a:avLst/>
                    </a:prstGeom>
                    <a:ln w="28575">
                      <a:solidFill>
                        <a:schemeClr val="accent2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1" name="Conector recto de flecha 390"/>
                    <xdr:cNvCxnSpPr/>
                  </xdr:nvCxnSpPr>
                  <xdr:spPr>
                    <a:xfrm flipH="1">
                      <a:off x="3413125" y="14843125"/>
                      <a:ext cx="1" cy="71755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2" name="Conector recto 391"/>
                    <xdr:cNvCxnSpPr/>
                  </xdr:nvCxnSpPr>
                  <xdr:spPr>
                    <a:xfrm flipV="1">
                      <a:off x="3279775" y="15560675"/>
                      <a:ext cx="314325" cy="1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5" name="Conector recto 394"/>
                    <xdr:cNvCxnSpPr/>
                  </xdr:nvCxnSpPr>
                  <xdr:spPr>
                    <a:xfrm>
                      <a:off x="3270250" y="14833600"/>
                      <a:ext cx="304800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6" name="Conector recto de flecha 395"/>
                    <xdr:cNvCxnSpPr/>
                  </xdr:nvCxnSpPr>
                  <xdr:spPr>
                    <a:xfrm flipH="1">
                      <a:off x="647700" y="14843125"/>
                      <a:ext cx="2" cy="8509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8" name="Conector recto 397"/>
                    <xdr:cNvCxnSpPr/>
                  </xdr:nvCxnSpPr>
                  <xdr:spPr>
                    <a:xfrm flipV="1">
                      <a:off x="504825" y="15694025"/>
                      <a:ext cx="314325" cy="1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08" name="Conector recto 407"/>
                    <xdr:cNvCxnSpPr/>
                  </xdr:nvCxnSpPr>
                  <xdr:spPr>
                    <a:xfrm>
                      <a:off x="504825" y="14833600"/>
                      <a:ext cx="304800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409" name="Grupo 408"/>
                    <xdr:cNvGrpSpPr/>
                  </xdr:nvGrpSpPr>
                  <xdr:grpSpPr>
                    <a:xfrm>
                      <a:off x="2978150" y="14722475"/>
                      <a:ext cx="196850" cy="1063625"/>
                      <a:chOff x="2978150" y="14722475"/>
                      <a:chExt cx="196850" cy="1063625"/>
                    </a:xfrm>
                  </xdr:grpSpPr>
                  <xdr:cxnSp macro="">
                    <xdr:nvCxnSpPr>
                      <xdr:cNvPr id="415" name="Conector recto 414"/>
                      <xdr:cNvCxnSpPr/>
                    </xdr:nvCxnSpPr>
                    <xdr:spPr>
                      <a:xfrm>
                        <a:off x="3168650" y="15347950"/>
                        <a:ext cx="0" cy="4381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6" name="Conector recto 415"/>
                      <xdr:cNvCxnSpPr/>
                    </xdr:nvCxnSpPr>
                    <xdr:spPr>
                      <a:xfrm flipH="1">
                        <a:off x="3162300" y="14722475"/>
                        <a:ext cx="6350" cy="4540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7" name="Conector recto 416"/>
                      <xdr:cNvCxnSpPr/>
                    </xdr:nvCxnSpPr>
                    <xdr:spPr>
                      <a:xfrm>
                        <a:off x="2978150" y="15284450"/>
                        <a:ext cx="196850" cy="7620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21" name="Conector recto 420"/>
                      <xdr:cNvCxnSpPr/>
                    </xdr:nvCxnSpPr>
                    <xdr:spPr>
                      <a:xfrm flipV="1">
                        <a:off x="2984500" y="15176500"/>
                        <a:ext cx="184150" cy="1079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410" name="Grupo 409"/>
                    <xdr:cNvGrpSpPr/>
                  </xdr:nvGrpSpPr>
                  <xdr:grpSpPr>
                    <a:xfrm rot="10800000">
                      <a:off x="812800" y="14716125"/>
                      <a:ext cx="196850" cy="1063625"/>
                      <a:chOff x="2978150" y="14722475"/>
                      <a:chExt cx="196850" cy="1063625"/>
                    </a:xfrm>
                  </xdr:grpSpPr>
                  <xdr:cxnSp macro="">
                    <xdr:nvCxnSpPr>
                      <xdr:cNvPr id="411" name="Conector recto 410"/>
                      <xdr:cNvCxnSpPr/>
                    </xdr:nvCxnSpPr>
                    <xdr:spPr>
                      <a:xfrm>
                        <a:off x="3168650" y="15347950"/>
                        <a:ext cx="0" cy="4381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2" name="Conector recto 411"/>
                      <xdr:cNvCxnSpPr/>
                    </xdr:nvCxnSpPr>
                    <xdr:spPr>
                      <a:xfrm flipH="1">
                        <a:off x="3162300" y="14722475"/>
                        <a:ext cx="6350" cy="4540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3" name="Conector recto 412"/>
                      <xdr:cNvCxnSpPr/>
                    </xdr:nvCxnSpPr>
                    <xdr:spPr>
                      <a:xfrm>
                        <a:off x="2978150" y="15284450"/>
                        <a:ext cx="196850" cy="7620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4" name="Conector recto 413"/>
                      <xdr:cNvCxnSpPr/>
                    </xdr:nvCxnSpPr>
                    <xdr:spPr>
                      <a:xfrm flipV="1">
                        <a:off x="2984500" y="15176500"/>
                        <a:ext cx="184150" cy="107950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68" name="CuadroTexto 367"/>
                  <xdr:cNvSpPr txBox="1"/>
                </xdr:nvSpPr>
                <xdr:spPr>
                  <a:xfrm>
                    <a:off x="475583" y="15158202"/>
                    <a:ext cx="18481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𝐓</m:t>
                          </m:r>
                        </m:oMath>
                      </m:oMathPara>
                    </a14:m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368" name="CuadroTexto 367"/>
                  <xdr:cNvSpPr txBox="1"/>
                </xdr:nvSpPr>
                <xdr:spPr>
                  <a:xfrm>
                    <a:off x="475583" y="15158202"/>
                    <a:ext cx="18481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𝐓</a:t>
                    </a:r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373" name="CuadroTexto 372"/>
                  <xdr:cNvSpPr txBox="1"/>
                </xdr:nvSpPr>
                <xdr:spPr>
                  <a:xfrm>
                    <a:off x="3374330" y="15107402"/>
                    <a:ext cx="30557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1" i="0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𝐝</m:t>
                          </m:r>
                        </m:oMath>
                      </m:oMathPara>
                    </a14:m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373" name="CuadroTexto 372"/>
                  <xdr:cNvSpPr txBox="1"/>
                </xdr:nvSpPr>
                <xdr:spPr>
                  <a:xfrm>
                    <a:off x="3374330" y="15107402"/>
                    <a:ext cx="305577" cy="23364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1" i="0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a:t>𝐝</a:t>
                    </a:r>
                    <a:endParaRPr lang="es-PE" sz="1100" b="1">
                      <a:solidFill>
                        <a:srgbClr val="FF0000"/>
                      </a:solidFill>
                    </a:endParaRPr>
                  </a:p>
                </xdr:txBody>
              </xdr:sp>
            </mc:Fallback>
          </mc:AlternateContent>
        </xdr:grpSp>
        <xdr:cxnSp macro="">
          <xdr:nvCxnSpPr>
            <xdr:cNvPr id="357" name="Conector recto 356"/>
            <xdr:cNvCxnSpPr/>
          </xdr:nvCxnSpPr>
          <xdr:spPr>
            <a:xfrm flipH="1">
              <a:off x="296545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8" name="Conector recto 357"/>
            <xdr:cNvCxnSpPr/>
          </xdr:nvCxnSpPr>
          <xdr:spPr>
            <a:xfrm flipH="1">
              <a:off x="3073400" y="155067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9" name="Conector recto 358"/>
            <xdr:cNvCxnSpPr/>
          </xdr:nvCxnSpPr>
          <xdr:spPr>
            <a:xfrm flipH="1">
              <a:off x="2724150" y="155003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0" name="Conector recto 359"/>
            <xdr:cNvCxnSpPr/>
          </xdr:nvCxnSpPr>
          <xdr:spPr>
            <a:xfrm flipH="1">
              <a:off x="284480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1" name="Conector recto 360"/>
            <xdr:cNvCxnSpPr/>
          </xdr:nvCxnSpPr>
          <xdr:spPr>
            <a:xfrm flipH="1">
              <a:off x="2508250" y="154876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2" name="Conector recto 361"/>
            <xdr:cNvCxnSpPr/>
          </xdr:nvCxnSpPr>
          <xdr:spPr>
            <a:xfrm flipH="1">
              <a:off x="2616200" y="1550035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3" name="Conector recto 362"/>
            <xdr:cNvCxnSpPr/>
          </xdr:nvCxnSpPr>
          <xdr:spPr>
            <a:xfrm flipH="1">
              <a:off x="2266950" y="154940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6" name="Conector recto 365"/>
            <xdr:cNvCxnSpPr/>
          </xdr:nvCxnSpPr>
          <xdr:spPr>
            <a:xfrm flipH="1">
              <a:off x="2374900" y="15506700"/>
              <a:ext cx="76200" cy="10160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344" name="Conector recto 343"/>
          <xdr:cNvCxnSpPr/>
        </xdr:nvCxnSpPr>
        <xdr:spPr>
          <a:xfrm flipH="1">
            <a:off x="20440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Conector recto 344"/>
          <xdr:cNvCxnSpPr/>
        </xdr:nvCxnSpPr>
        <xdr:spPr>
          <a:xfrm flipH="1">
            <a:off x="21519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Conector recto 345"/>
          <xdr:cNvCxnSpPr/>
        </xdr:nvCxnSpPr>
        <xdr:spPr>
          <a:xfrm flipH="1">
            <a:off x="180273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Conector recto 346"/>
          <xdr:cNvCxnSpPr/>
        </xdr:nvCxnSpPr>
        <xdr:spPr>
          <a:xfrm flipH="1">
            <a:off x="192338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Conector recto 347"/>
          <xdr:cNvCxnSpPr/>
        </xdr:nvCxnSpPr>
        <xdr:spPr>
          <a:xfrm flipH="1">
            <a:off x="15868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Conector recto 348"/>
          <xdr:cNvCxnSpPr/>
        </xdr:nvCxnSpPr>
        <xdr:spPr>
          <a:xfrm flipH="1">
            <a:off x="16947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Conector recto 349"/>
          <xdr:cNvCxnSpPr/>
        </xdr:nvCxnSpPr>
        <xdr:spPr>
          <a:xfrm flipH="1">
            <a:off x="134553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Conector recto 350"/>
          <xdr:cNvCxnSpPr/>
        </xdr:nvCxnSpPr>
        <xdr:spPr>
          <a:xfrm flipH="1">
            <a:off x="146618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Conector recto 351"/>
          <xdr:cNvCxnSpPr/>
        </xdr:nvCxnSpPr>
        <xdr:spPr>
          <a:xfrm flipH="1">
            <a:off x="1129633" y="154844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Conector recto 352"/>
          <xdr:cNvCxnSpPr/>
        </xdr:nvCxnSpPr>
        <xdr:spPr>
          <a:xfrm flipH="1">
            <a:off x="1237583" y="1549717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Conector recto 353"/>
          <xdr:cNvCxnSpPr/>
        </xdr:nvCxnSpPr>
        <xdr:spPr>
          <a:xfrm flipH="1">
            <a:off x="888333" y="154908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Conector recto 354"/>
          <xdr:cNvCxnSpPr/>
        </xdr:nvCxnSpPr>
        <xdr:spPr>
          <a:xfrm flipH="1">
            <a:off x="996283" y="15503525"/>
            <a:ext cx="76200" cy="101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317046</xdr:colOff>
      <xdr:row>28</xdr:row>
      <xdr:rowOff>161925</xdr:rowOff>
    </xdr:from>
    <xdr:to>
      <xdr:col>15</xdr:col>
      <xdr:colOff>190499</xdr:colOff>
      <xdr:row>35</xdr:row>
      <xdr:rowOff>90738</xdr:rowOff>
    </xdr:to>
    <xdr:grpSp>
      <xdr:nvGrpSpPr>
        <xdr:cNvPr id="532" name="Grupo 531"/>
        <xdr:cNvGrpSpPr/>
      </xdr:nvGrpSpPr>
      <xdr:grpSpPr>
        <a:xfrm>
          <a:off x="10137321" y="6162675"/>
          <a:ext cx="1397453" cy="1414713"/>
          <a:chOff x="4279948" y="6768044"/>
          <a:chExt cx="1034000" cy="1087574"/>
        </a:xfrm>
      </xdr:grpSpPr>
      <xdr:cxnSp macro="">
        <xdr:nvCxnSpPr>
          <xdr:cNvPr id="533" name="Conector recto 532"/>
          <xdr:cNvCxnSpPr/>
        </xdr:nvCxnSpPr>
        <xdr:spPr>
          <a:xfrm flipV="1">
            <a:off x="4381501" y="7279107"/>
            <a:ext cx="932447" cy="576511"/>
          </a:xfrm>
          <a:prstGeom prst="line">
            <a:avLst/>
          </a:prstGeom>
          <a:ln w="28575">
            <a:solidFill>
              <a:schemeClr val="tx2">
                <a:lumMod val="60000"/>
                <a:lumOff val="40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36" name="Grupo 535"/>
          <xdr:cNvGrpSpPr/>
        </xdr:nvGrpSpPr>
        <xdr:grpSpPr>
          <a:xfrm>
            <a:off x="4279948" y="6768044"/>
            <a:ext cx="1003920" cy="741667"/>
            <a:chOff x="4279948" y="6768044"/>
            <a:chExt cx="1003920" cy="741667"/>
          </a:xfrm>
        </xdr:grpSpPr>
        <xdr:grpSp>
          <xdr:nvGrpSpPr>
            <xdr:cNvPr id="538" name="Grupo 537"/>
            <xdr:cNvGrpSpPr/>
          </xdr:nvGrpSpPr>
          <xdr:grpSpPr>
            <a:xfrm>
              <a:off x="4279948" y="6768044"/>
              <a:ext cx="1001537" cy="677779"/>
              <a:chOff x="5336722" y="22498832"/>
              <a:chExt cx="999531" cy="672766"/>
            </a:xfrm>
          </xdr:grpSpPr>
          <xdr:cxnSp macro="">
            <xdr:nvCxnSpPr>
              <xdr:cNvPr id="547" name="Conector recto 546"/>
              <xdr:cNvCxnSpPr/>
            </xdr:nvCxnSpPr>
            <xdr:spPr>
              <a:xfrm flipH="1">
                <a:off x="5990260" y="22733665"/>
                <a:ext cx="345993" cy="0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8" name="Conector recto 547"/>
              <xdr:cNvCxnSpPr/>
            </xdr:nvCxnSpPr>
            <xdr:spPr>
              <a:xfrm>
                <a:off x="5999871" y="22724145"/>
                <a:ext cx="0" cy="228486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9" name="Conector recto 548"/>
              <xdr:cNvCxnSpPr/>
            </xdr:nvCxnSpPr>
            <xdr:spPr>
              <a:xfrm flipH="1">
                <a:off x="5663491" y="22943111"/>
                <a:ext cx="345993" cy="0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2" name="Conector recto 551"/>
              <xdr:cNvCxnSpPr/>
            </xdr:nvCxnSpPr>
            <xdr:spPr>
              <a:xfrm>
                <a:off x="5673102" y="22943112"/>
                <a:ext cx="0" cy="228486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4" name="Conector recto 553"/>
              <xdr:cNvCxnSpPr/>
            </xdr:nvCxnSpPr>
            <xdr:spPr>
              <a:xfrm flipH="1">
                <a:off x="5336722" y="23162078"/>
                <a:ext cx="345993" cy="0"/>
              </a:xfrm>
              <a:prstGeom prst="line">
                <a:avLst/>
              </a:prstGeom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5" name="Conector recto 554"/>
              <xdr:cNvCxnSpPr/>
            </xdr:nvCxnSpPr>
            <xdr:spPr>
              <a:xfrm flipH="1">
                <a:off x="5692324" y="22543260"/>
                <a:ext cx="345993" cy="0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6" name="Conector recto 555"/>
              <xdr:cNvCxnSpPr/>
            </xdr:nvCxnSpPr>
            <xdr:spPr>
              <a:xfrm>
                <a:off x="5682713" y="22498832"/>
                <a:ext cx="0" cy="123764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7" name="Conector recto 556"/>
              <xdr:cNvCxnSpPr/>
            </xdr:nvCxnSpPr>
            <xdr:spPr>
              <a:xfrm>
                <a:off x="6038315" y="22505179"/>
                <a:ext cx="0" cy="123764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8" name="Conector recto 557"/>
              <xdr:cNvCxnSpPr/>
            </xdr:nvCxnSpPr>
            <xdr:spPr>
              <a:xfrm flipH="1">
                <a:off x="5581554" y="22727452"/>
                <a:ext cx="1608" cy="205637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1" name="Conector recto 560"/>
              <xdr:cNvCxnSpPr/>
            </xdr:nvCxnSpPr>
            <xdr:spPr>
              <a:xfrm flipV="1">
                <a:off x="5514121" y="22931471"/>
                <a:ext cx="129078" cy="3943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2" name="Conector recto 561"/>
              <xdr:cNvCxnSpPr/>
            </xdr:nvCxnSpPr>
            <xdr:spPr>
              <a:xfrm flipV="1">
                <a:off x="5513118" y="22727380"/>
                <a:ext cx="115940" cy="73"/>
              </a:xfrm>
              <a:prstGeom prst="line">
                <a:avLst/>
              </a:prstGeom>
              <a:ln w="1905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39" name="Conector recto 538"/>
            <xdr:cNvCxnSpPr/>
          </xdr:nvCxnSpPr>
          <xdr:spPr>
            <a:xfrm flipV="1">
              <a:off x="4286250" y="7003383"/>
              <a:ext cx="817145" cy="506328"/>
            </a:xfrm>
            <a:prstGeom prst="line">
              <a:avLst/>
            </a:prstGeom>
            <a:ln w="9525">
              <a:solidFill>
                <a:srgbClr val="00B0F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0" name="Conector recto 539"/>
            <xdr:cNvCxnSpPr/>
          </xdr:nvCxnSpPr>
          <xdr:spPr>
            <a:xfrm flipV="1">
              <a:off x="4947987" y="7003382"/>
              <a:ext cx="335881" cy="215565"/>
            </a:xfrm>
            <a:prstGeom prst="line">
              <a:avLst/>
            </a:prstGeom>
            <a:ln w="9525">
              <a:solidFill>
                <a:srgbClr val="00B0F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1" name="Conector recto 540"/>
            <xdr:cNvCxnSpPr/>
          </xdr:nvCxnSpPr>
          <xdr:spPr>
            <a:xfrm>
              <a:off x="4955005" y="7215940"/>
              <a:ext cx="8021" cy="273718"/>
            </a:xfrm>
            <a:prstGeom prst="line">
              <a:avLst/>
            </a:prstGeom>
            <a:ln w="9525">
              <a:solidFill>
                <a:srgbClr val="FF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3" name="Conector recto 542"/>
            <xdr:cNvCxnSpPr/>
          </xdr:nvCxnSpPr>
          <xdr:spPr>
            <a:xfrm>
              <a:off x="4957010" y="7222958"/>
              <a:ext cx="131345" cy="176463"/>
            </a:xfrm>
            <a:prstGeom prst="line">
              <a:avLst/>
            </a:prstGeom>
            <a:ln w="9525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44" name="CuadroTexto 543"/>
                <xdr:cNvSpPr txBox="1"/>
              </xdr:nvSpPr>
              <xdr:spPr>
                <a:xfrm>
                  <a:off x="4929222" y="730587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m:rPr>
                            <m:sty m:val="p"/>
                          </m:rPr>
                          <a:rPr lang="es-PE" sz="1050" b="0" i="0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θ</m:t>
                        </m:r>
                      </m:oMath>
                    </m:oMathPara>
                  </a14:m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544" name="CuadroTexto 543"/>
                <xdr:cNvSpPr txBox="1"/>
              </xdr:nvSpPr>
              <xdr:spPr>
                <a:xfrm>
                  <a:off x="4929222" y="730587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05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θ</a:t>
                  </a:r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546" name="CuadroTexto 545"/>
                <xdr:cNvSpPr txBox="1"/>
              </xdr:nvSpPr>
              <xdr:spPr>
                <a:xfrm>
                  <a:off x="5046530" y="699706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m:rPr>
                            <m:sty m:val="p"/>
                          </m:rPr>
                          <a:rPr lang="es-PE" sz="1050" b="0" i="0">
                            <a:solidFill>
                              <a:srgbClr val="0070C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θ</m:t>
                        </m:r>
                      </m:oMath>
                    </m:oMathPara>
                  </a14:m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546" name="CuadroTexto 545"/>
                <xdr:cNvSpPr txBox="1"/>
              </xdr:nvSpPr>
              <xdr:spPr>
                <a:xfrm>
                  <a:off x="5046530" y="6997061"/>
                  <a:ext cx="143091" cy="1186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t">
                  <a:noAutofit/>
                </a:bodyPr>
                <a:lstStyle/>
                <a:p>
                  <a:pPr/>
                  <a:r>
                    <a:rPr lang="es-PE" sz="105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θ</a:t>
                  </a:r>
                  <a:endParaRPr lang="es-PE" sz="1050" b="0" i="0">
                    <a:solidFill>
                      <a:srgbClr val="0070C0"/>
                    </a:solidFill>
                  </a:endParaRPr>
                </a:p>
              </xdr:txBody>
            </xdr:sp>
          </mc:Fallback>
        </mc:AlternateContent>
      </xdr:grpSp>
    </xdr:grpSp>
    <xdr:clientData/>
  </xdr:twoCellAnchor>
  <xdr:twoCellAnchor>
    <xdr:from>
      <xdr:col>10</xdr:col>
      <xdr:colOff>544287</xdr:colOff>
      <xdr:row>50</xdr:row>
      <xdr:rowOff>2479</xdr:rowOff>
    </xdr:from>
    <xdr:to>
      <xdr:col>15</xdr:col>
      <xdr:colOff>306160</xdr:colOff>
      <xdr:row>59</xdr:row>
      <xdr:rowOff>99334</xdr:rowOff>
    </xdr:to>
    <xdr:grpSp>
      <xdr:nvGrpSpPr>
        <xdr:cNvPr id="24" name="Grupo 23"/>
        <xdr:cNvGrpSpPr/>
      </xdr:nvGrpSpPr>
      <xdr:grpSpPr>
        <a:xfrm>
          <a:off x="8040462" y="10689529"/>
          <a:ext cx="3609973" cy="1982805"/>
          <a:chOff x="8402412" y="10947725"/>
          <a:chExt cx="3622900" cy="2010359"/>
        </a:xfrm>
      </xdr:grpSpPr>
      <xdr:grpSp>
        <xdr:nvGrpSpPr>
          <xdr:cNvPr id="12" name="Grupo 11"/>
          <xdr:cNvGrpSpPr/>
        </xdr:nvGrpSpPr>
        <xdr:grpSpPr>
          <a:xfrm>
            <a:off x="8402412" y="10947725"/>
            <a:ext cx="3622900" cy="2010359"/>
            <a:chOff x="8397548" y="10687046"/>
            <a:chExt cx="3607446" cy="1961273"/>
          </a:xfrm>
        </xdr:grpSpPr>
        <xdr:grpSp>
          <xdr:nvGrpSpPr>
            <xdr:cNvPr id="7" name="Grupo 6"/>
            <xdr:cNvGrpSpPr/>
          </xdr:nvGrpSpPr>
          <xdr:grpSpPr>
            <a:xfrm>
              <a:off x="8397548" y="10687046"/>
              <a:ext cx="3607446" cy="1961273"/>
              <a:chOff x="8393158" y="10801349"/>
              <a:chExt cx="3609392" cy="1985708"/>
            </a:xfrm>
          </xdr:grpSpPr>
          <xdr:grpSp>
            <xdr:nvGrpSpPr>
              <xdr:cNvPr id="3" name="Grupo 2"/>
              <xdr:cNvGrpSpPr/>
            </xdr:nvGrpSpPr>
            <xdr:grpSpPr>
              <a:xfrm>
                <a:off x="8562975" y="10963274"/>
                <a:ext cx="835146" cy="253510"/>
                <a:chOff x="9296400" y="10801349"/>
                <a:chExt cx="835146" cy="253510"/>
              </a:xfrm>
            </xdr:grpSpPr>
            <xdr:sp macro="" textlink="">
              <xdr:nvSpPr>
                <xdr:cNvPr id="563" name="Rectángulo 562"/>
                <xdr:cNvSpPr/>
              </xdr:nvSpPr>
              <xdr:spPr>
                <a:xfrm>
                  <a:off x="9296400" y="10806922"/>
                  <a:ext cx="835146" cy="247937"/>
                </a:xfrm>
                <a:prstGeom prst="rect">
                  <a:avLst/>
                </a:prstGeom>
                <a:noFill/>
                <a:ln w="28575">
                  <a:solidFill>
                    <a:schemeClr val="accent2"/>
                  </a:solidFill>
                </a:ln>
              </xdr:spPr>
              <xdr:style>
                <a:lnRef idx="2">
                  <a:schemeClr val="dk1"/>
                </a:lnRef>
                <a:fillRef idx="1">
                  <a:schemeClr val="lt1"/>
                </a:fillRef>
                <a:effectRef idx="0">
                  <a:schemeClr val="dk1"/>
                </a:effectRef>
                <a:fontRef idx="minor">
                  <a:schemeClr val="dk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cxnSp macro="">
              <xdr:nvCxnSpPr>
                <xdr:cNvPr id="565" name="Conector recto de flecha 564"/>
                <xdr:cNvCxnSpPr/>
              </xdr:nvCxnSpPr>
              <xdr:spPr>
                <a:xfrm>
                  <a:off x="9713973" y="10801349"/>
                  <a:ext cx="0" cy="247937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6" name="Conector recto de flecha 565"/>
                <xdr:cNvCxnSpPr/>
              </xdr:nvCxnSpPr>
              <xdr:spPr>
                <a:xfrm>
                  <a:off x="9868784" y="10801349"/>
                  <a:ext cx="0" cy="247937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7" name="Conector recto de flecha 566"/>
                <xdr:cNvCxnSpPr/>
              </xdr:nvCxnSpPr>
              <xdr:spPr>
                <a:xfrm>
                  <a:off x="10005902" y="10801349"/>
                  <a:ext cx="0" cy="247937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8" name="Conector recto de flecha 567"/>
                <xdr:cNvCxnSpPr/>
              </xdr:nvCxnSpPr>
              <xdr:spPr>
                <a:xfrm>
                  <a:off x="9435314" y="10801349"/>
                  <a:ext cx="0" cy="247937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0" name="Conector recto de flecha 569"/>
                <xdr:cNvCxnSpPr/>
              </xdr:nvCxnSpPr>
              <xdr:spPr>
                <a:xfrm>
                  <a:off x="9572432" y="10801349"/>
                  <a:ext cx="0" cy="247937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22" name="Grupo 421"/>
              <xdr:cNvGrpSpPr/>
            </xdr:nvGrpSpPr>
            <xdr:grpSpPr>
              <a:xfrm>
                <a:off x="8393158" y="10801349"/>
                <a:ext cx="3609392" cy="1985708"/>
                <a:chOff x="-5670" y="11010899"/>
                <a:chExt cx="4133387" cy="1985708"/>
              </a:xfrm>
            </xdr:grpSpPr>
            <xdr:grpSp>
              <xdr:nvGrpSpPr>
                <xdr:cNvPr id="423" name="Grupo 422"/>
                <xdr:cNvGrpSpPr/>
              </xdr:nvGrpSpPr>
              <xdr:grpSpPr>
                <a:xfrm>
                  <a:off x="78337" y="11010899"/>
                  <a:ext cx="3955773" cy="1943100"/>
                  <a:chOff x="78337" y="11010899"/>
                  <a:chExt cx="3955773" cy="1943100"/>
                </a:xfrm>
              </xdr:grpSpPr>
              <xdr:cxnSp macro="">
                <xdr:nvCxnSpPr>
                  <xdr:cNvPr id="454" name="Conector recto de flecha 453"/>
                  <xdr:cNvCxnSpPr>
                    <a:endCxn id="482" idx="3"/>
                  </xdr:cNvCxnSpPr>
                </xdr:nvCxnSpPr>
                <xdr:spPr>
                  <a:xfrm flipH="1" flipV="1">
                    <a:off x="182525" y="11582656"/>
                    <a:ext cx="589" cy="504569"/>
                  </a:xfrm>
                  <a:prstGeom prst="straightConnector1">
                    <a:avLst/>
                  </a:prstGeom>
                  <a:ln w="28575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455" name="Grupo 454"/>
                  <xdr:cNvGrpSpPr/>
                </xdr:nvGrpSpPr>
                <xdr:grpSpPr>
                  <a:xfrm>
                    <a:off x="78337" y="11010899"/>
                    <a:ext cx="3955773" cy="1943100"/>
                    <a:chOff x="78337" y="11010899"/>
                    <a:chExt cx="3955773" cy="1943100"/>
                  </a:xfrm>
                </xdr:grpSpPr>
                <xdr:grpSp>
                  <xdr:nvGrpSpPr>
                    <xdr:cNvPr id="468" name="Grupo 467"/>
                    <xdr:cNvGrpSpPr/>
                  </xdr:nvGrpSpPr>
                  <xdr:grpSpPr>
                    <a:xfrm>
                      <a:off x="78337" y="11010899"/>
                      <a:ext cx="3955773" cy="1943100"/>
                      <a:chOff x="78337" y="10175707"/>
                      <a:chExt cx="3955773" cy="1952452"/>
                    </a:xfrm>
                  </xdr:grpSpPr>
                  <xdr:grpSp>
                    <xdr:nvGrpSpPr>
                      <xdr:cNvPr id="473" name="Grupo 472"/>
                      <xdr:cNvGrpSpPr/>
                    </xdr:nvGrpSpPr>
                    <xdr:grpSpPr>
                      <a:xfrm>
                        <a:off x="78337" y="10175707"/>
                        <a:ext cx="3955773" cy="574509"/>
                        <a:chOff x="93597" y="10125074"/>
                        <a:chExt cx="3892888" cy="590551"/>
                      </a:xfrm>
                    </xdr:grpSpPr>
                    <xdr:grpSp>
                      <xdr:nvGrpSpPr>
                        <xdr:cNvPr id="481" name="Grupo 480"/>
                        <xdr:cNvGrpSpPr/>
                      </xdr:nvGrpSpPr>
                      <xdr:grpSpPr>
                        <a:xfrm>
                          <a:off x="1144790" y="10125074"/>
                          <a:ext cx="1798435" cy="433294"/>
                          <a:chOff x="1144790" y="10125074"/>
                          <a:chExt cx="1798435" cy="433294"/>
                        </a:xfrm>
                      </xdr:grpSpPr>
                      <xdr:sp macro="" textlink="">
                        <xdr:nvSpPr>
                          <xdr:cNvPr id="511" name="Rectángulo 510"/>
                          <xdr:cNvSpPr/>
                        </xdr:nvSpPr>
                        <xdr:spPr>
                          <a:xfrm>
                            <a:off x="1144790" y="10134599"/>
                            <a:ext cx="1798435" cy="423769"/>
                          </a:xfrm>
                          <a:prstGeom prst="rect">
                            <a:avLst/>
                          </a:prstGeom>
                          <a:noFill/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2">
                            <a:schemeClr val="dk1"/>
                          </a:lnRef>
                          <a:fillRef idx="1">
                            <a:schemeClr val="lt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517" name="Conector recto de flecha 516"/>
                          <xdr:cNvCxnSpPr/>
                        </xdr:nvCxnSpPr>
                        <xdr:spPr>
                          <a:xfrm>
                            <a:off x="2044008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18" name="Conector recto de flecha 517"/>
                          <xdr:cNvCxnSpPr/>
                        </xdr:nvCxnSpPr>
                        <xdr:spPr>
                          <a:xfrm>
                            <a:off x="2377383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0" name="Conector recto de flecha 519"/>
                          <xdr:cNvCxnSpPr/>
                        </xdr:nvCxnSpPr>
                        <xdr:spPr>
                          <a:xfrm>
                            <a:off x="2672658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2" name="Conector recto de flecha 521"/>
                          <xdr:cNvCxnSpPr/>
                        </xdr:nvCxnSpPr>
                        <xdr:spPr>
                          <a:xfrm>
                            <a:off x="1443933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23" name="Conector recto de flecha 522"/>
                          <xdr:cNvCxnSpPr/>
                        </xdr:nvCxnSpPr>
                        <xdr:spPr>
                          <a:xfrm>
                            <a:off x="1739208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sp macro="" textlink="">
                      <xdr:nvSpPr>
                        <xdr:cNvPr id="482" name="Triángulo isósceles 481"/>
                        <xdr:cNvSpPr/>
                      </xdr:nvSpPr>
                      <xdr:spPr>
                        <a:xfrm>
                          <a:off x="93597" y="10567931"/>
                          <a:ext cx="205060" cy="147694"/>
                        </a:xfrm>
                        <a:prstGeom prst="triangle">
                          <a:avLst/>
                        </a:prstGeom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grpSp>
                      <xdr:nvGrpSpPr>
                        <xdr:cNvPr id="483" name="Grupo 482"/>
                        <xdr:cNvGrpSpPr/>
                      </xdr:nvGrpSpPr>
                      <xdr:grpSpPr>
                        <a:xfrm>
                          <a:off x="2945015" y="10296525"/>
                          <a:ext cx="941185" cy="261843"/>
                          <a:chOff x="1144790" y="10125074"/>
                          <a:chExt cx="1798435" cy="433294"/>
                        </a:xfrm>
                      </xdr:grpSpPr>
                      <xdr:sp macro="" textlink="">
                        <xdr:nvSpPr>
                          <xdr:cNvPr id="490" name="Rectángulo 489"/>
                          <xdr:cNvSpPr/>
                        </xdr:nvSpPr>
                        <xdr:spPr>
                          <a:xfrm>
                            <a:off x="1144790" y="10134599"/>
                            <a:ext cx="1798435" cy="423769"/>
                          </a:xfrm>
                          <a:prstGeom prst="rect">
                            <a:avLst/>
                          </a:prstGeom>
                          <a:noFill/>
                          <a:ln w="28575">
                            <a:solidFill>
                              <a:schemeClr val="accent2"/>
                            </a:solidFill>
                          </a:ln>
                        </xdr:spPr>
                        <xdr:style>
                          <a:lnRef idx="2">
                            <a:schemeClr val="dk1"/>
                          </a:lnRef>
                          <a:fillRef idx="1">
                            <a:schemeClr val="lt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496" name="Conector recto de flecha 495"/>
                          <xdr:cNvCxnSpPr/>
                        </xdr:nvCxnSpPr>
                        <xdr:spPr>
                          <a:xfrm>
                            <a:off x="2044008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97" name="Conector recto de flecha 496"/>
                          <xdr:cNvCxnSpPr/>
                        </xdr:nvCxnSpPr>
                        <xdr:spPr>
                          <a:xfrm>
                            <a:off x="2377383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98" name="Conector recto de flecha 497"/>
                          <xdr:cNvCxnSpPr/>
                        </xdr:nvCxnSpPr>
                        <xdr:spPr>
                          <a:xfrm>
                            <a:off x="2672658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09" name="Conector recto de flecha 508"/>
                          <xdr:cNvCxnSpPr/>
                        </xdr:nvCxnSpPr>
                        <xdr:spPr>
                          <a:xfrm>
                            <a:off x="1443933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510" name="Conector recto de flecha 509"/>
                          <xdr:cNvCxnSpPr/>
                        </xdr:nvCxnSpPr>
                        <xdr:spPr>
                          <a:xfrm>
                            <a:off x="1739208" y="10125074"/>
                            <a:ext cx="0" cy="423769"/>
                          </a:xfrm>
                          <a:prstGeom prst="straightConnector1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sp macro="" textlink="">
                      <xdr:nvSpPr>
                        <xdr:cNvPr id="484" name="Triángulo isósceles 483"/>
                        <xdr:cNvSpPr/>
                      </xdr:nvSpPr>
                      <xdr:spPr>
                        <a:xfrm>
                          <a:off x="3781425" y="10567931"/>
                          <a:ext cx="205060" cy="147694"/>
                        </a:xfrm>
                        <a:prstGeom prst="triangle">
                          <a:avLst/>
                        </a:prstGeom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es-PE" sz="1100"/>
                        </a:p>
                      </xdr:txBody>
                    </xdr:sp>
                    <xdr:cxnSp macro="">
                      <xdr:nvCxnSpPr>
                        <xdr:cNvPr id="489" name="Conector recto 488"/>
                        <xdr:cNvCxnSpPr>
                          <a:stCxn id="482" idx="0"/>
                          <a:endCxn id="484" idx="0"/>
                        </xdr:cNvCxnSpPr>
                      </xdr:nvCxnSpPr>
                      <xdr:spPr>
                        <a:xfrm>
                          <a:off x="196128" y="10567931"/>
                          <a:ext cx="3687828" cy="0"/>
                        </a:xfrm>
                        <a:prstGeom prst="line">
                          <a:avLst/>
                        </a:prstGeom>
                        <a:ln w="19050">
                          <a:solidFill>
                            <a:srgbClr val="0070C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474" name="Conector recto de flecha 473"/>
                      <xdr:cNvCxnSpPr/>
                    </xdr:nvCxnSpPr>
                    <xdr:spPr>
                      <a:xfrm>
                        <a:off x="218517" y="10815674"/>
                        <a:ext cx="3711800" cy="7734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headEnd type="triangle"/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75" name="Conector recto 474"/>
                      <xdr:cNvCxnSpPr/>
                    </xdr:nvCxnSpPr>
                    <xdr:spPr>
                      <a:xfrm flipV="1">
                        <a:off x="2973826" y="10716627"/>
                        <a:ext cx="0" cy="239126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76" name="Conector recto 475"/>
                      <xdr:cNvCxnSpPr/>
                    </xdr:nvCxnSpPr>
                    <xdr:spPr>
                      <a:xfrm flipV="1">
                        <a:off x="3933825" y="10788241"/>
                        <a:ext cx="0" cy="1339918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79" name="Conector recto de flecha 478"/>
                      <xdr:cNvCxnSpPr/>
                    </xdr:nvCxnSpPr>
                    <xdr:spPr>
                      <a:xfrm>
                        <a:off x="206653" y="11005263"/>
                        <a:ext cx="3725669" cy="624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headEnd type="triangle"/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469" name="Grupo 468"/>
                    <xdr:cNvGrpSpPr/>
                  </xdr:nvGrpSpPr>
                  <xdr:grpSpPr>
                    <a:xfrm>
                      <a:off x="198437" y="12395925"/>
                      <a:ext cx="1943100" cy="504825"/>
                      <a:chOff x="198437" y="12395925"/>
                      <a:chExt cx="1943100" cy="504825"/>
                    </a:xfrm>
                  </xdr:grpSpPr>
                  <xdr:cxnSp macro="">
                    <xdr:nvCxnSpPr>
                      <xdr:cNvPr id="471" name="Conector recto de flecha 470"/>
                      <xdr:cNvCxnSpPr/>
                    </xdr:nvCxnSpPr>
                    <xdr:spPr>
                      <a:xfrm>
                        <a:off x="198437" y="12519750"/>
                        <a:ext cx="1943100" cy="0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prstDash val="dash"/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72" name="Conector recto 471"/>
                      <xdr:cNvCxnSpPr/>
                    </xdr:nvCxnSpPr>
                    <xdr:spPr>
                      <a:xfrm flipV="1">
                        <a:off x="202007" y="12395925"/>
                        <a:ext cx="0" cy="504825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  <xdr:grpSp>
              <xdr:nvGrpSpPr>
                <xdr:cNvPr id="424" name="Grupo 423"/>
                <xdr:cNvGrpSpPr/>
              </xdr:nvGrpSpPr>
              <xdr:grpSpPr>
                <a:xfrm>
                  <a:off x="-5670" y="12058340"/>
                  <a:ext cx="4133387" cy="938267"/>
                  <a:chOff x="-5670" y="12058340"/>
                  <a:chExt cx="4133387" cy="938267"/>
                </a:xfrm>
              </xdr:grpSpPr>
              <xdr:sp macro="" textlink="">
                <xdr:nvSpPr>
                  <xdr:cNvPr id="452" name="Arco 451"/>
                  <xdr:cNvSpPr/>
                </xdr:nvSpPr>
                <xdr:spPr>
                  <a:xfrm rot="5400000">
                    <a:off x="1591890" y="10460780"/>
                    <a:ext cx="938267" cy="4133387"/>
                  </a:xfrm>
                  <a:prstGeom prst="arc">
                    <a:avLst>
                      <a:gd name="adj1" fmla="val 16609107"/>
                      <a:gd name="adj2" fmla="val 4953967"/>
                    </a:avLst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cxnSp macro="">
                <xdr:nvCxnSpPr>
                  <xdr:cNvPr id="453" name="Conector recto 452"/>
                  <xdr:cNvCxnSpPr/>
                </xdr:nvCxnSpPr>
                <xdr:spPr>
                  <a:xfrm>
                    <a:off x="207793" y="12713681"/>
                    <a:ext cx="3706983" cy="11719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425" name="Conector recto de flecha 424"/>
                <xdr:cNvCxnSpPr/>
              </xdr:nvCxnSpPr>
              <xdr:spPr>
                <a:xfrm flipH="1">
                  <a:off x="2194409" y="12730488"/>
                  <a:ext cx="2453" cy="264988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26" name="Conector recto de flecha 425"/>
                <xdr:cNvCxnSpPr/>
              </xdr:nvCxnSpPr>
              <xdr:spPr>
                <a:xfrm>
                  <a:off x="2643190" y="12722087"/>
                  <a:ext cx="9840" cy="254338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48" name="Conector recto de flecha 447"/>
                <xdr:cNvCxnSpPr/>
              </xdr:nvCxnSpPr>
              <xdr:spPr>
                <a:xfrm>
                  <a:off x="1736141" y="12715875"/>
                  <a:ext cx="0" cy="276225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0" name="Conector recto de flecha 449"/>
                <xdr:cNvCxnSpPr/>
              </xdr:nvCxnSpPr>
              <xdr:spPr>
                <a:xfrm>
                  <a:off x="1306449" y="12714750"/>
                  <a:ext cx="0" cy="247650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1" name="Conector recto de flecha 450"/>
                <xdr:cNvCxnSpPr/>
              </xdr:nvCxnSpPr>
              <xdr:spPr>
                <a:xfrm>
                  <a:off x="3101416" y="12708599"/>
                  <a:ext cx="0" cy="219075"/>
                </a:xfrm>
                <a:prstGeom prst="straightConnector1">
                  <a:avLst/>
                </a:prstGeom>
                <a:ln w="28575">
                  <a:solidFill>
                    <a:schemeClr val="accent2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571" name="Conector recto 570"/>
            <xdr:cNvCxnSpPr/>
          </xdr:nvCxnSpPr>
          <xdr:spPr>
            <a:xfrm flipV="1">
              <a:off x="9397481" y="11215065"/>
              <a:ext cx="0" cy="235052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72" name="Conector recto de flecha 571"/>
          <xdr:cNvCxnSpPr/>
        </xdr:nvCxnSpPr>
        <xdr:spPr>
          <a:xfrm>
            <a:off x="9150804" y="12657122"/>
            <a:ext cx="0" cy="221795"/>
          </a:xfrm>
          <a:prstGeom prst="straightConnector1">
            <a:avLst/>
          </a:prstGeom>
          <a:ln w="28575">
            <a:solidFill>
              <a:schemeClr val="accent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42334</xdr:colOff>
      <xdr:row>99</xdr:row>
      <xdr:rowOff>190503</xdr:rowOff>
    </xdr:from>
    <xdr:to>
      <xdr:col>13</xdr:col>
      <xdr:colOff>497415</xdr:colOff>
      <xdr:row>135</xdr:row>
      <xdr:rowOff>62884</xdr:rowOff>
    </xdr:to>
    <xdr:grpSp>
      <xdr:nvGrpSpPr>
        <xdr:cNvPr id="25" name="Grupo 24"/>
        <xdr:cNvGrpSpPr/>
      </xdr:nvGrpSpPr>
      <xdr:grpSpPr>
        <a:xfrm>
          <a:off x="2747434" y="21440778"/>
          <a:ext cx="7570256" cy="7416181"/>
          <a:chOff x="2751667" y="21791086"/>
          <a:chExt cx="7577665" cy="7492381"/>
        </a:xfrm>
      </xdr:grpSpPr>
      <xdr:grpSp>
        <xdr:nvGrpSpPr>
          <xdr:cNvPr id="573" name="Grupo 572"/>
          <xdr:cNvGrpSpPr/>
        </xdr:nvGrpSpPr>
        <xdr:grpSpPr>
          <a:xfrm flipH="1">
            <a:off x="2751667" y="21791086"/>
            <a:ext cx="7577665" cy="7492381"/>
            <a:chOff x="2353064" y="15070294"/>
            <a:chExt cx="7539405" cy="7483555"/>
          </a:xfrm>
        </xdr:grpSpPr>
        <xdr:grpSp>
          <xdr:nvGrpSpPr>
            <xdr:cNvPr id="597" name="Grupo 596"/>
            <xdr:cNvGrpSpPr/>
          </xdr:nvGrpSpPr>
          <xdr:grpSpPr>
            <a:xfrm>
              <a:off x="2353064" y="15070294"/>
              <a:ext cx="7539405" cy="3789711"/>
              <a:chOff x="2343539" y="15378286"/>
              <a:chExt cx="7505582" cy="3863301"/>
            </a:xfrm>
          </xdr:grpSpPr>
          <xdr:grpSp>
            <xdr:nvGrpSpPr>
              <xdr:cNvPr id="724" name="Grupo 723"/>
              <xdr:cNvGrpSpPr/>
            </xdr:nvGrpSpPr>
            <xdr:grpSpPr>
              <a:xfrm>
                <a:off x="2343539" y="15378286"/>
                <a:ext cx="7505582" cy="3863301"/>
                <a:chOff x="2343539" y="15378286"/>
                <a:chExt cx="7505582" cy="3863301"/>
              </a:xfrm>
            </xdr:grpSpPr>
            <xdr:grpSp>
              <xdr:nvGrpSpPr>
                <xdr:cNvPr id="728" name="Grupo 727"/>
                <xdr:cNvGrpSpPr/>
              </xdr:nvGrpSpPr>
              <xdr:grpSpPr>
                <a:xfrm>
                  <a:off x="2343539" y="15378286"/>
                  <a:ext cx="7505582" cy="3863301"/>
                  <a:chOff x="2343539" y="15378286"/>
                  <a:chExt cx="7505582" cy="3863301"/>
                </a:xfrm>
              </xdr:grpSpPr>
              <xdr:grpSp>
                <xdr:nvGrpSpPr>
                  <xdr:cNvPr id="731" name="Grupo 730"/>
                  <xdr:cNvGrpSpPr/>
                </xdr:nvGrpSpPr>
                <xdr:grpSpPr>
                  <a:xfrm>
                    <a:off x="2343539" y="15378286"/>
                    <a:ext cx="7505582" cy="3863301"/>
                    <a:chOff x="2354701" y="14989683"/>
                    <a:chExt cx="7544763" cy="3766056"/>
                  </a:xfrm>
                </xdr:grpSpPr>
                <xdr:grpSp>
                  <xdr:nvGrpSpPr>
                    <xdr:cNvPr id="734" name="Grupo 733"/>
                    <xdr:cNvGrpSpPr/>
                  </xdr:nvGrpSpPr>
                  <xdr:grpSpPr>
                    <a:xfrm>
                      <a:off x="2354701" y="14989683"/>
                      <a:ext cx="7544763" cy="3766056"/>
                      <a:chOff x="2354006" y="15060305"/>
                      <a:chExt cx="7542964" cy="3783511"/>
                    </a:xfrm>
                  </xdr:grpSpPr>
                  <xdr:grpSp>
                    <xdr:nvGrpSpPr>
                      <xdr:cNvPr id="755" name="Grupo 754"/>
                      <xdr:cNvGrpSpPr/>
                    </xdr:nvGrpSpPr>
                    <xdr:grpSpPr>
                      <a:xfrm>
                        <a:off x="2354006" y="15060305"/>
                        <a:ext cx="7542964" cy="3783511"/>
                        <a:chOff x="2355445" y="14991171"/>
                        <a:chExt cx="7541787" cy="3766056"/>
                      </a:xfrm>
                    </xdr:grpSpPr>
                    <xdr:grpSp>
                      <xdr:nvGrpSpPr>
                        <xdr:cNvPr id="759" name="Grupo 758"/>
                        <xdr:cNvGrpSpPr/>
                      </xdr:nvGrpSpPr>
                      <xdr:grpSpPr>
                        <a:xfrm>
                          <a:off x="2355445" y="14991171"/>
                          <a:ext cx="7541787" cy="3766056"/>
                          <a:chOff x="2353064" y="15070605"/>
                          <a:chExt cx="7539405" cy="3787233"/>
                        </a:xfrm>
                      </xdr:grpSpPr>
                      <xdr:grpSp>
                        <xdr:nvGrpSpPr>
                          <xdr:cNvPr id="768" name="Grupo 767"/>
                          <xdr:cNvGrpSpPr/>
                        </xdr:nvGrpSpPr>
                        <xdr:grpSpPr>
                          <a:xfrm>
                            <a:off x="2353064" y="15070605"/>
                            <a:ext cx="7539405" cy="3787233"/>
                            <a:chOff x="5029589" y="1820512"/>
                            <a:chExt cx="7504095" cy="3811145"/>
                          </a:xfrm>
                        </xdr:grpSpPr>
                        <xdr:grpSp>
                          <xdr:nvGrpSpPr>
                            <xdr:cNvPr id="772" name="Grupo 771"/>
                            <xdr:cNvGrpSpPr/>
                          </xdr:nvGrpSpPr>
                          <xdr:grpSpPr>
                            <a:xfrm>
                              <a:off x="5029589" y="1884293"/>
                              <a:ext cx="7504095" cy="3747364"/>
                              <a:chOff x="5029589" y="1884293"/>
                              <a:chExt cx="7504095" cy="3747364"/>
                            </a:xfrm>
                          </xdr:grpSpPr>
                          <xdr:grpSp>
                            <xdr:nvGrpSpPr>
                              <xdr:cNvPr id="774" name="Grupo 773"/>
                              <xdr:cNvGrpSpPr/>
                            </xdr:nvGrpSpPr>
                            <xdr:grpSpPr>
                              <a:xfrm>
                                <a:off x="5029589" y="2343151"/>
                                <a:ext cx="7504095" cy="3288506"/>
                                <a:chOff x="5015204" y="2388331"/>
                                <a:chExt cx="7468919" cy="3356411"/>
                              </a:xfrm>
                            </xdr:grpSpPr>
                            <xdr:grpSp>
                              <xdr:nvGrpSpPr>
                                <xdr:cNvPr id="776" name="Grupo 775"/>
                                <xdr:cNvGrpSpPr/>
                              </xdr:nvGrpSpPr>
                              <xdr:grpSpPr>
                                <a:xfrm>
                                  <a:off x="5174355" y="2388331"/>
                                  <a:ext cx="7309768" cy="3356411"/>
                                  <a:chOff x="5174355" y="2388331"/>
                                  <a:chExt cx="7309768" cy="3356411"/>
                                </a:xfrm>
                              </xdr:grpSpPr>
                              <xdr:grpSp>
                                <xdr:nvGrpSpPr>
                                  <xdr:cNvPr id="779" name="Grupo 778"/>
                                  <xdr:cNvGrpSpPr/>
                                </xdr:nvGrpSpPr>
                                <xdr:grpSpPr>
                                  <a:xfrm>
                                    <a:off x="5174359" y="2388331"/>
                                    <a:ext cx="7309764" cy="3356411"/>
                                    <a:chOff x="5188744" y="2343151"/>
                                    <a:chExt cx="7344875" cy="3288506"/>
                                  </a:xfrm>
                                </xdr:grpSpPr>
                                <xdr:grpSp>
                                  <xdr:nvGrpSpPr>
                                    <xdr:cNvPr id="783" name="Grupo 782"/>
                                    <xdr:cNvGrpSpPr/>
                                  </xdr:nvGrpSpPr>
                                  <xdr:grpSpPr>
                                    <a:xfrm>
                                      <a:off x="5188744" y="2343151"/>
                                      <a:ext cx="7344875" cy="2628902"/>
                                      <a:chOff x="5183798" y="2353946"/>
                                      <a:chExt cx="7340029" cy="2642074"/>
                                    </a:xfrm>
                                  </xdr:grpSpPr>
                                  <xdr:grpSp>
                                    <xdr:nvGrpSpPr>
                                      <xdr:cNvPr id="786" name="Grupo 785"/>
                                      <xdr:cNvGrpSpPr/>
                                    </xdr:nvGrpSpPr>
                                    <xdr:grpSpPr>
                                      <a:xfrm>
                                        <a:off x="5183798" y="2353946"/>
                                        <a:ext cx="7340029" cy="2642074"/>
                                        <a:chOff x="3361550" y="2416717"/>
                                        <a:chExt cx="7341479" cy="2652624"/>
                                      </a:xfrm>
                                    </xdr:grpSpPr>
                                    <xdr:grpSp>
                                      <xdr:nvGrpSpPr>
                                        <xdr:cNvPr id="788" name="Grupo 787"/>
                                        <xdr:cNvGrpSpPr/>
                                      </xdr:nvGrpSpPr>
                                      <xdr:grpSpPr>
                                        <a:xfrm>
                                          <a:off x="3361550" y="2416717"/>
                                          <a:ext cx="7341479" cy="2652624"/>
                                          <a:chOff x="3339839" y="1914525"/>
                                          <a:chExt cx="7344871" cy="2628901"/>
                                        </a:xfrm>
                                      </xdr:grpSpPr>
                                      <xdr:grpSp>
                                        <xdr:nvGrpSpPr>
                                          <xdr:cNvPr id="791" name="Grupo 790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339839" y="1914525"/>
                                            <a:ext cx="7328969" cy="2628901"/>
                                            <a:chOff x="1032174" y="1268788"/>
                                            <a:chExt cx="7157067" cy="2637038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806" name="Grupo 805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048848" y="1268788"/>
                                              <a:ext cx="5140393" cy="2637038"/>
                                              <a:chOff x="762848" y="1268788"/>
                                              <a:chExt cx="5140393" cy="2637038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809" name="Grupo 808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762848" y="1268788"/>
                                                <a:ext cx="5140393" cy="2637038"/>
                                                <a:chOff x="2286848" y="1268788"/>
                                                <a:chExt cx="5140393" cy="2637038"/>
                                              </a:xfrm>
                                            </xdr:grpSpPr>
                                            <xdr:grpSp>
                                              <xdr:nvGrpSpPr>
                                                <xdr:cNvPr id="812" name="Grupo 811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2286848" y="1268788"/>
                                                  <a:ext cx="5140393" cy="2637038"/>
                                                  <a:chOff x="2286848" y="1268788"/>
                                                  <a:chExt cx="5140393" cy="2637038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818" name="Grupo 817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2286848" y="2109584"/>
                                                    <a:ext cx="3045454" cy="1796242"/>
                                                    <a:chOff x="2286848" y="2109584"/>
                                                    <a:chExt cx="3045454" cy="1796242"/>
                                                  </a:xfrm>
                                                </xdr:grpSpPr>
                                                <xdr:grpSp>
                                                  <xdr:nvGrpSpPr>
                                                    <xdr:cNvPr id="821" name="Grupo 820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2286848" y="3352240"/>
                                                      <a:ext cx="581828" cy="352942"/>
                                                      <a:chOff x="2286848" y="3352240"/>
                                                      <a:chExt cx="581828" cy="352942"/>
                                                    </a:xfrm>
                                                  </xdr:grpSpPr>
                                                  <xdr:cxnSp macro="">
                                                    <xdr:nvCxnSpPr>
                                                      <xdr:cNvPr id="823" name="Conector recto 822"/>
                                                      <xdr:cNvCxnSpPr/>
                                                    </xdr:nvCxnSpPr>
                                                    <xdr:spPr>
                                                      <a:xfrm flipH="1">
                                                        <a:off x="2291978" y="3352240"/>
                                                        <a:ext cx="3550" cy="352942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  <xdr:cxnSp macro="">
                                                    <xdr:nvCxnSpPr>
                                                      <xdr:cNvPr id="824" name="Conector recto 823"/>
                                                      <xdr:cNvCxnSpPr/>
                                                    </xdr:nvCxnSpPr>
                                                    <xdr:spPr>
                                                      <a:xfrm flipV="1">
                                                        <a:off x="2286848" y="3361220"/>
                                                        <a:ext cx="581828" cy="1517"/>
                                                      </a:xfrm>
                                                      <a:prstGeom prst="line">
                                                        <a:avLst/>
                                                      </a:prstGeom>
                                                      <a:ln w="28575">
                                                        <a:solidFill>
                                                          <a:schemeClr val="tx2">
                                                            <a:lumMod val="60000"/>
                                                            <a:lumOff val="40000"/>
                                                          </a:schemeClr>
                                                        </a:solidFill>
                                                      </a:ln>
                                                    </xdr:spPr>
                                                    <xdr:style>
                                                      <a:lnRef idx="1">
                                                        <a:schemeClr val="accent1"/>
                                                      </a:lnRef>
                                                      <a:fillRef idx="0">
                                                        <a:schemeClr val="accent1"/>
                                                      </a:fillRef>
                                                      <a:effectRef idx="0">
                                                        <a:schemeClr val="accent1"/>
                                                      </a:effectRef>
                                                      <a:fontRef idx="minor">
                                                        <a:schemeClr val="tx1"/>
                                                      </a:fontRef>
                                                    </xdr:style>
                                                  </xdr:cxnSp>
                                                </xdr:grpSp>
                                                <xdr:cxnSp macro="">
                                                  <xdr:nvCxnSpPr>
                                                    <xdr:cNvPr id="822" name="Conector recto 821"/>
                                                    <xdr:cNvCxnSpPr/>
                                                  </xdr:nvCxnSpPr>
                                                  <xdr:spPr>
                                                    <a:xfrm flipH="1">
                                                      <a:off x="2290399" y="2109584"/>
                                                      <a:ext cx="3041903" cy="1796242"/>
                                                    </a:xfrm>
                                                    <a:prstGeom prst="line">
                                                      <a:avLst/>
                                                    </a:prstGeom>
                                                    <a:ln w="28575">
                                                      <a:solidFill>
                                                        <a:schemeClr val="tx2">
                                                          <a:lumMod val="60000"/>
                                                          <a:lumOff val="40000"/>
                                                        </a:schemeClr>
                                                      </a:solidFill>
                                                    </a:ln>
                                                  </xdr:spPr>
                                                  <xdr:style>
                                                    <a:lnRef idx="1">
                                                      <a:schemeClr val="accent1"/>
                                                    </a:lnRef>
                                                    <a:fillRef idx="0">
                                                      <a:schemeClr val="accent1"/>
                                                    </a:fillRef>
                                                    <a:effectRef idx="0">
                                                      <a:schemeClr val="accent1"/>
                                                    </a:effectRef>
                                                    <a:fontRef idx="minor">
                                                      <a:schemeClr val="tx1"/>
                                                    </a:fontRef>
                                                  </xdr:style>
                                                </xdr:cxnSp>
                                              </xdr:grpSp>
                                              <xdr:cxnSp macro="">
                                                <xdr:nvCxnSpPr>
                                                  <xdr:cNvPr id="819" name="Conector recto 818"/>
                                                  <xdr:cNvCxnSpPr/>
                                                </xdr:nvCxnSpPr>
                                                <xdr:spPr>
                                                  <a:xfrm flipV="1">
                                                    <a:off x="5304394" y="2106205"/>
                                                    <a:ext cx="353701" cy="3378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820" name="Conector recto 819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6068423" y="1268788"/>
                                                    <a:ext cx="1358818" cy="293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28575">
                                                    <a:solidFill>
                                                      <a:schemeClr val="tx2">
                                                        <a:lumMod val="60000"/>
                                                        <a:lumOff val="40000"/>
                                                      </a:schemeClr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  <xdr:cxnSp macro="">
                                              <xdr:nvCxnSpPr>
                                                <xdr:cNvPr id="813" name="Conector recto 812"/>
                                                <xdr:cNvCxnSpPr/>
                                              </xdr:nvCxnSpPr>
                                              <xdr:spPr>
                                                <a:xfrm>
                                                  <a:off x="3399713" y="2488016"/>
                                                  <a:ext cx="0" cy="123825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19050">
                                                  <a:solidFill>
                                                    <a:srgbClr val="FF0000"/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grpSp>
                                              <xdr:nvGrpSpPr>
                                                <xdr:cNvPr id="814" name="Grupo 813"/>
                                                <xdr:cNvGrpSpPr/>
                                              </xdr:nvGrpSpPr>
                                              <xdr:grpSpPr>
                                                <a:xfrm rot="16200000">
                                                  <a:off x="2577230" y="2777991"/>
                                                  <a:ext cx="342926" cy="123825"/>
                                                  <a:chOff x="3459293" y="778596"/>
                                                  <a:chExt cx="342926" cy="123825"/>
                                                </a:xfrm>
                                              </xdr:grpSpPr>
                                              <xdr:cxnSp macro="">
                                                <xdr:nvCxnSpPr>
                                                  <xdr:cNvPr id="815" name="Conector recto 814"/>
                                                  <xdr:cNvCxnSpPr/>
                                                </xdr:nvCxnSpPr>
                                                <xdr:spPr>
                                                  <a:xfrm rot="5400000">
                                                    <a:off x="3629904" y="666746"/>
                                                    <a:ext cx="1704" cy="342926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19050">
                                                    <a:solidFill>
                                                      <a:srgbClr val="FF0000"/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816" name="Conector recto 815"/>
                                                  <xdr:cNvCxnSpPr/>
                                                </xdr:nvCxnSpPr>
                                                <xdr:spPr>
                                                  <a:xfrm>
                                                    <a:off x="3461243" y="778596"/>
                                                    <a:ext cx="0" cy="123825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19050">
                                                    <a:solidFill>
                                                      <a:srgbClr val="FF0000"/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  <xdr:cxnSp macro="">
                                                <xdr:nvCxnSpPr>
                                                  <xdr:cNvPr id="817" name="Conector recto 816"/>
                                                  <xdr:cNvCxnSpPr/>
                                                </xdr:nvCxnSpPr>
                                                <xdr:spPr>
                                                  <a:xfrm rot="5400000">
                                                    <a:off x="3741276" y="841049"/>
                                                    <a:ext cx="120212" cy="1"/>
                                                  </a:xfrm>
                                                  <a:prstGeom prst="line">
                                                    <a:avLst/>
                                                  </a:prstGeom>
                                                  <a:ln w="19050">
                                                    <a:solidFill>
                                                      <a:srgbClr val="FF0000"/>
                                                    </a:solidFill>
                                                  </a:ln>
                                                </xdr:spPr>
                                                <xdr:style>
                                                  <a:lnRef idx="1">
                                                    <a:schemeClr val="accent1"/>
                                                  </a:lnRef>
                                                  <a:fillRef idx="0">
                                                    <a:schemeClr val="accent1"/>
                                                  </a:fillRef>
                                                  <a:effectRef idx="0">
                                                    <a:schemeClr val="accent1"/>
                                                  </a:effectRef>
                                                  <a:fontRef idx="minor">
                                                    <a:schemeClr val="tx1"/>
                                                  </a:fontRef>
                                                </xdr:style>
                                              </xdr:cxnSp>
                                            </xdr:grpSp>
                                          </xdr:grpSp>
                                          <xdr:cxnSp macro="">
                                            <xdr:nvCxnSpPr>
                                              <xdr:cNvPr id="810" name="Conector recto de flecha 809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2790073" y="2045882"/>
                                                <a:ext cx="190500" cy="285750"/>
                                              </a:xfrm>
                                              <a:prstGeom prst="straightConnector1">
                                                <a:avLst/>
                                              </a:prstGeom>
                                              <a:ln>
                                                <a:solidFill>
                                                  <a:srgbClr val="FF0000"/>
                                                </a:solidFill>
                                                <a:tailEnd type="triangle"/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811" name="Conector recto de flecha 810"/>
                                              <xdr:cNvCxnSpPr/>
                                            </xdr:nvCxnSpPr>
                                            <xdr:spPr>
                                              <a:xfrm flipH="1" flipV="1">
                                                <a:off x="3106408" y="2531395"/>
                                                <a:ext cx="162351" cy="218339"/>
                                              </a:xfrm>
                                              <a:prstGeom prst="straightConnector1">
                                                <a:avLst/>
                                              </a:prstGeom>
                                              <a:ln>
                                                <a:solidFill>
                                                  <a:srgbClr val="FF0000"/>
                                                </a:solidFill>
                                                <a:tailEnd type="triangle"/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cxnSp macro="">
                                          <xdr:nvCxnSpPr>
                                            <xdr:cNvPr id="807" name="Conector recto 806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1032174" y="3700177"/>
                                              <a:ext cx="2034300" cy="478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cxnSp macro="">
                                          <xdr:nvCxnSpPr>
                                            <xdr:cNvPr id="808" name="Conector recto 807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1036650" y="3896712"/>
                                              <a:ext cx="2025052" cy="9114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28575">
                                              <a:solidFill>
                                                <a:schemeClr val="tx2">
                                                  <a:lumMod val="60000"/>
                                                  <a:lumOff val="40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sp macro="" textlink="">
                                        <xdr:nvSpPr>
                                          <xdr:cNvPr id="792" name="Rectángulo 791"/>
                                          <xdr:cNvSpPr/>
                                        </xdr:nvSpPr>
                                        <xdr:spPr>
                                          <a:xfrm>
                                            <a:off x="8866181" y="1917482"/>
                                            <a:ext cx="419100" cy="838199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chemeClr val="bg1">
                                              <a:lumMod val="65000"/>
                                            </a:schemeClr>
                                          </a:solidFill>
                                          <a:ln w="28575">
                                            <a:solidFill>
                                              <a:schemeClr val="tx1">
                                                <a:lumMod val="65000"/>
                                                <a:lumOff val="35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2">
                                            <a:schemeClr val="accent1">
                                              <a:shade val="50000"/>
                                            </a:schemeClr>
                                          </a:lnRef>
                                          <a:fillRef idx="1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lt1"/>
                                          </a:fontRef>
                                        </xdr:style>
                                        <xdr:txBody>
                                          <a:bodyPr vertOverflow="clip" horzOverflow="clip" rtlCol="0" anchor="t"/>
                                          <a:lstStyle/>
                                          <a:p>
                                            <a:pPr algn="l"/>
                                            <a:endParaRPr lang="es-PE" sz="1100"/>
                                          </a:p>
                                        </xdr:txBody>
                                      </xdr:sp>
                                      <xdr:cxnSp macro="">
                                        <xdr:nvCxnSpPr>
                                          <xdr:cNvPr id="793" name="Conector recto 792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5979063" y="3640931"/>
                                            <a:ext cx="3635" cy="351853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94" name="Conector recto 793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5973810" y="3649883"/>
                                            <a:ext cx="595803" cy="1512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95" name="Conector recto 794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6550563" y="3298031"/>
                                            <a:ext cx="3635" cy="351853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96" name="Conector recto 795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6545310" y="3306983"/>
                                            <a:ext cx="595803" cy="1512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97" name="Conector recto 796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7122063" y="2964656"/>
                                            <a:ext cx="3635" cy="351853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98" name="Conector recto 797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7116810" y="2973608"/>
                                            <a:ext cx="595803" cy="1512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99" name="Conector recto 798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7693563" y="2631281"/>
                                            <a:ext cx="3635" cy="351853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800" name="Conector recto 799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7688310" y="2640233"/>
                                            <a:ext cx="595803" cy="1512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801" name="Conector recto 800"/>
                                          <xdr:cNvCxnSpPr/>
                                        </xdr:nvCxnSpPr>
                                        <xdr:spPr>
                                          <a:xfrm flipH="1">
                                            <a:off x="8265063" y="2278856"/>
                                            <a:ext cx="3635" cy="351853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802" name="Conector recto 801"/>
                                          <xdr:cNvCxnSpPr/>
                                        </xdr:nvCxnSpPr>
                                        <xdr:spPr>
                                          <a:xfrm flipV="1">
                                            <a:off x="8259810" y="2287808"/>
                                            <a:ext cx="595803" cy="1512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803" name="Conector recto 802"/>
                                          <xdr:cNvCxnSpPr/>
                                        </xdr:nvCxnSpPr>
                                        <xdr:spPr>
                                          <a:xfrm>
                                            <a:off x="9293255" y="2756585"/>
                                            <a:ext cx="1391455" cy="292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28575">
                                            <a:solidFill>
                                              <a:schemeClr val="tx2">
                                                <a:lumMod val="60000"/>
                                                <a:lumOff val="40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sp macro="" textlink="">
                                        <xdr:nvSpPr>
                                          <xdr:cNvPr id="804" name="Rectángulo 803"/>
                                          <xdr:cNvSpPr/>
                                        </xdr:nvSpPr>
                                        <xdr:spPr>
                                          <a:xfrm>
                                            <a:off x="9301146" y="2039828"/>
                                            <a:ext cx="1381125" cy="647701"/>
                                          </a:xfrm>
                                          <a:prstGeom prst="rect">
                                            <a:avLst/>
                                          </a:prstGeom>
                                          <a:gradFill flip="none" rotWithShape="1">
                                            <a:gsLst>
                                              <a:gs pos="0">
                                                <a:schemeClr val="bg2">
                                                  <a:lumMod val="90000"/>
                                                  <a:shade val="30000"/>
                                                  <a:satMod val="115000"/>
                                                </a:schemeClr>
                                              </a:gs>
                                              <a:gs pos="50000">
                                                <a:schemeClr val="bg2">
                                                  <a:lumMod val="90000"/>
                                                  <a:shade val="67500"/>
                                                  <a:satMod val="115000"/>
                                                </a:schemeClr>
                                              </a:gs>
                                              <a:gs pos="100000">
                                                <a:schemeClr val="bg2">
                                                  <a:lumMod val="90000"/>
                                                  <a:shade val="100000"/>
                                                  <a:satMod val="115000"/>
                                                </a:schemeClr>
                                              </a:gs>
                                            </a:gsLst>
                                            <a:path path="circle">
                                              <a:fillToRect l="100000" b="100000"/>
                                            </a:path>
                                            <a:tileRect t="-100000" r="-100000"/>
                                          </a:gradFill>
                                          <a:ln w="19050">
                                            <a:solidFill>
                                              <a:schemeClr val="tx1">
                                                <a:lumMod val="65000"/>
                                                <a:lumOff val="35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2">
                                            <a:schemeClr val="accent1">
                                              <a:shade val="50000"/>
                                            </a:schemeClr>
                                          </a:lnRef>
                                          <a:fillRef idx="1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lt1"/>
                                          </a:fontRef>
                                        </xdr:style>
                                        <xdr:txBody>
                                          <a:bodyPr vertOverflow="clip" horzOverflow="clip" rtlCol="0" anchor="t"/>
                                          <a:lstStyle/>
                                          <a:p>
                                            <a:pPr algn="l"/>
                                            <a:endParaRPr lang="es-PE" sz="1100"/>
                                          </a:p>
                                        </xdr:txBody>
                                      </xdr:sp>
                                      <mc:AlternateContent xmlns:mc="http://schemas.openxmlformats.org/markup-compatibility/2006" xmlns:a14="http://schemas.microsoft.com/office/drawing/2010/main">
                                        <mc:Choice Requires="a14">
                                          <xdr:sp macro="" textlink="">
                                            <xdr:nvSpPr>
                                              <xdr:cNvPr id="805" name="CuadroTexto 804"/>
                                              <xdr:cNvSpPr txBox="1"/>
                                            </xdr:nvSpPr>
                                            <xdr:spPr>
                                              <a:xfrm>
                                                <a:off x="9536160" y="2221706"/>
                                                <a:ext cx="707835" cy="311944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</xdr:spPr>
                                            <xdr:style>
                                              <a:lnRef idx="0">
                                                <a:scrgbClr r="0" g="0" b="0"/>
                                              </a:lnRef>
                                              <a:fillRef idx="0">
                                                <a:scrgbClr r="0" g="0" b="0"/>
                                              </a:fillRef>
                                              <a:effectRef idx="0">
                                                <a:scrgbClr r="0" g="0" b="0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  <xdr:txBody>
                                              <a:bodyPr vertOverflow="clip" horzOverflow="clip" wrap="none" lIns="0" tIns="0" rIns="0" bIns="0" rtlCol="0" anchor="t"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pPr/>
                                                <a14:m>
                                                  <m:oMathPara xmlns:m="http://schemas.openxmlformats.org/officeDocument/2006/math">
                                                    <m:oMathParaPr>
                                                      <m:jc m:val="centerGroup"/>
                                                    </m:oMathParaPr>
                                                    <m:oMath xmlns:m="http://schemas.openxmlformats.org/officeDocument/2006/math">
                                                      <m:r>
                                                        <a:rPr lang="es-PE" sz="1800" b="0" i="1">
                                                          <a:solidFill>
                                                            <a:srgbClr val="FF0000"/>
                                                          </a:solidFill>
                                                          <a:latin typeface="Cambria Math" panose="02040503050406030204" pitchFamily="18" charset="0"/>
                                                        </a:rPr>
                                                        <m:t>𝐿𝑜𝑠𝑎</m:t>
                                                      </m:r>
                                                    </m:oMath>
                                                  </m:oMathPara>
                                                </a14:m>
                                                <a:endParaRPr lang="es-PE" sz="1800">
                                                  <a:solidFill>
                                                    <a:srgbClr val="FF0000"/>
                                                  </a:solidFill>
                                                </a:endParaRPr>
                                              </a:p>
                                            </xdr:txBody>
                                          </xdr:sp>
                                        </mc:Choice>
                                        <mc:Fallback xmlns="">
                                          <xdr:sp macro="" textlink="">
                                            <xdr:nvSpPr>
                                              <xdr:cNvPr id="805" name="CuadroTexto 804"/>
                                              <xdr:cNvSpPr txBox="1"/>
                                            </xdr:nvSpPr>
                                            <xdr:spPr>
                                              <a:xfrm>
                                                <a:off x="9536160" y="2221706"/>
                                                <a:ext cx="707835" cy="311944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noFill/>
                                            </xdr:spPr>
                                            <xdr:style>
                                              <a:lnRef idx="0">
                                                <a:scrgbClr r="0" g="0" b="0"/>
                                              </a:lnRef>
                                              <a:fillRef idx="0">
                                                <a:scrgbClr r="0" g="0" b="0"/>
                                              </a:fillRef>
                                              <a:effectRef idx="0">
                                                <a:scrgbClr r="0" g="0" b="0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  <xdr:txBody>
                                              <a:bodyPr vertOverflow="clip" horzOverflow="clip" wrap="none" lIns="0" tIns="0" rIns="0" bIns="0" rtlCol="0" anchor="t">
                                                <a:noAutofit/>
                                              </a:bodyPr>
                                              <a:lstStyle/>
                                              <a:p>
                                                <a:pPr/>
                                                <a:r>
                                                  <a:rPr lang="es-PE" sz="1800" b="0" i="0">
                                                    <a:solidFill>
                                                      <a:srgbClr val="FF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a:t>𝐿𝑜𝑠𝑎</a:t>
                                                </a:r>
                                                <a:endParaRPr lang="es-PE" sz="1800">
                                                  <a:solidFill>
                                                    <a:srgbClr val="FF0000"/>
                                                  </a:solidFill>
                                                </a:endParaRPr>
                                              </a:p>
                                            </xdr:txBody>
                                          </xdr:sp>
                                        </mc:Fallback>
                                      </mc:AlternateContent>
                                    </xdr:grpSp>
                                    <xdr:cxnSp macro="">
                                      <xdr:nvCxnSpPr>
                                        <xdr:cNvPr id="789" name="Conector recto 788"/>
                                        <xdr:cNvCxnSpPr/>
                                      </xdr:nvCxnSpPr>
                                      <xdr:spPr>
                                        <a:xfrm>
                                          <a:off x="6002451" y="3703761"/>
                                          <a:ext cx="568266" cy="857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rgbClr val="FF0000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790" name="Conector recto 789"/>
                                        <xdr:cNvCxnSpPr/>
                                      </xdr:nvCxnSpPr>
                                      <xdr:spPr>
                                        <a:xfrm>
                                          <a:off x="6009860" y="3645098"/>
                                          <a:ext cx="0" cy="124557"/>
                                        </a:xfrm>
                                        <a:prstGeom prst="line">
                                          <a:avLst/>
                                        </a:prstGeom>
                                        <a:ln w="19050">
                                          <a:solidFill>
                                            <a:srgbClr val="FF0000"/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cxnSp macro="">
                                    <xdr:nvCxnSpPr>
                                      <xdr:cNvPr id="787" name="Conector recto 786"/>
                                      <xdr:cNvCxnSpPr/>
                                    </xdr:nvCxnSpPr>
                                    <xdr:spPr>
                                      <a:xfrm flipH="1">
                                        <a:off x="5197536" y="4788694"/>
                                        <a:ext cx="1" cy="202772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</xdr:grpSp>
                                <xdr:sp macro="" textlink="">
                                  <xdr:nvSpPr>
                                    <xdr:cNvPr id="784" name="Rectángulo 783"/>
                                    <xdr:cNvSpPr/>
                                  </xdr:nvSpPr>
                                  <xdr:spPr>
                                    <a:xfrm>
                                      <a:off x="5198269" y="4107716"/>
                                      <a:ext cx="326231" cy="647701"/>
                                    </a:xfrm>
                                    <a:prstGeom prst="rect">
                                      <a:avLst/>
                                    </a:prstGeom>
                                    <a:blipFill>
                                      <a:blip xmlns:r="http://schemas.openxmlformats.org/officeDocument/2006/relationships" r:embed="rId2"/>
                                      <a:tile tx="0" ty="0" sx="100000" sy="100000" flip="none" algn="tl"/>
                                    </a:blipFill>
                                    <a:ln w="19050">
                                      <a:solidFill>
                                        <a:schemeClr val="tx1">
                                          <a:lumMod val="65000"/>
                                          <a:lumOff val="3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es-PE" sz="1100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785" name="Rectángulo 784"/>
                                    <xdr:cNvSpPr/>
                                  </xdr:nvSpPr>
                                  <xdr:spPr>
                                    <a:xfrm>
                                      <a:off x="5198269" y="4983956"/>
                                      <a:ext cx="326231" cy="647701"/>
                                    </a:xfrm>
                                    <a:prstGeom prst="rect">
                                      <a:avLst/>
                                    </a:prstGeom>
                                    <a:blipFill>
                                      <a:blip xmlns:r="http://schemas.openxmlformats.org/officeDocument/2006/relationships" r:embed="rId2"/>
                                      <a:tile tx="0" ty="0" sx="100000" sy="100000" flip="none" algn="tl"/>
                                    </a:blipFill>
                                    <a:ln w="19050">
                                      <a:solidFill>
                                        <a:schemeClr val="tx1">
                                          <a:lumMod val="65000"/>
                                          <a:lumOff val="35000"/>
                                        </a:schemeClr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es-PE" sz="1100"/>
                                    </a:p>
                                  </xdr:txBody>
                                </xdr:sp>
                              </xdr:grpSp>
                              <xdr:grpSp>
                                <xdr:nvGrpSpPr>
                                  <xdr:cNvPr id="780" name="Grupo 779"/>
                                  <xdr:cNvGrpSpPr/>
                                </xdr:nvGrpSpPr>
                                <xdr:grpSpPr>
                                  <a:xfrm>
                                    <a:off x="5174355" y="3965753"/>
                                    <a:ext cx="330935" cy="127719"/>
                                    <a:chOff x="5207794" y="3288506"/>
                                    <a:chExt cx="333862" cy="123443"/>
                                  </a:xfrm>
                                </xdr:grpSpPr>
                                <xdr:cxnSp macro="">
                                  <xdr:nvCxnSpPr>
                                    <xdr:cNvPr id="781" name="Conector recto 780"/>
                                    <xdr:cNvCxnSpPr/>
                                  </xdr:nvCxnSpPr>
                                  <xdr:spPr>
                                    <a:xfrm>
                                      <a:off x="5207794" y="3346645"/>
                                      <a:ext cx="333862" cy="2345"/>
                                    </a:xfrm>
                                    <a:prstGeom prst="line">
                                      <a:avLst/>
                                    </a:prstGeom>
                                    <a:ln w="19050">
                                      <a:solidFill>
                                        <a:srgbClr val="FF0000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782" name="Conector recto 781"/>
                                    <xdr:cNvCxnSpPr/>
                                  </xdr:nvCxnSpPr>
                                  <xdr:spPr>
                                    <a:xfrm>
                                      <a:off x="5215206" y="3288506"/>
                                      <a:ext cx="0" cy="123443"/>
                                    </a:xfrm>
                                    <a:prstGeom prst="line">
                                      <a:avLst/>
                                    </a:prstGeom>
                                    <a:ln w="19050">
                                      <a:solidFill>
                                        <a:srgbClr val="FF0000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</xdr:grpSp>
                            <xdr:cxnSp macro="">
                              <xdr:nvCxnSpPr>
                                <xdr:cNvPr id="777" name="Conector recto de flecha 776"/>
                                <xdr:cNvCxnSpPr/>
                              </xdr:nvCxnSpPr>
                              <xdr:spPr>
                                <a:xfrm>
                                  <a:off x="5348900" y="3770588"/>
                                  <a:ext cx="6483" cy="224080"/>
                                </a:xfrm>
                                <a:prstGeom prst="straightConnector1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778" name="Conector recto 777"/>
                                <xdr:cNvCxnSpPr/>
                              </xdr:nvCxnSpPr>
                              <xdr:spPr>
                                <a:xfrm flipV="1">
                                  <a:off x="5015204" y="3857813"/>
                                  <a:ext cx="440475" cy="784"/>
                                </a:xfrm>
                                <a:prstGeom prst="line">
                                  <a:avLst/>
                                </a:prstGeom>
                                <a:ln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cxnSp macro="">
                            <xdr:nvCxnSpPr>
                              <xdr:cNvPr id="775" name="Conector recto 774"/>
                              <xdr:cNvCxnSpPr/>
                            </xdr:nvCxnSpPr>
                            <xdr:spPr>
                              <a:xfrm flipH="1">
                                <a:off x="5524086" y="1884293"/>
                                <a:ext cx="8570" cy="2166129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rgbClr val="FF0000"/>
                                </a:solidFill>
                                <a:prstDash val="solid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773" name="Conector recto 772"/>
                            <xdr:cNvCxnSpPr/>
                          </xdr:nvCxnSpPr>
                          <xdr:spPr>
                            <a:xfrm flipH="1">
                              <a:off x="10120172" y="1820512"/>
                              <a:ext cx="309" cy="390755"/>
                            </a:xfrm>
                            <a:prstGeom prst="line">
                              <a:avLst/>
                            </a:prstGeom>
                            <a:ln w="19050">
                              <a:solidFill>
                                <a:srgbClr val="FF0000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769" name="Conector recto de flecha 768"/>
                          <xdr:cNvCxnSpPr/>
                        </xdr:nvCxnSpPr>
                        <xdr:spPr>
                          <a:xfrm flipV="1">
                            <a:off x="2869029" y="15303009"/>
                            <a:ext cx="1716372" cy="2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headEnd type="triangle"/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770" name="Conector recto de flecha 769"/>
                          <xdr:cNvCxnSpPr/>
                        </xdr:nvCxnSpPr>
                        <xdr:spPr>
                          <a:xfrm>
                            <a:off x="4609490" y="15289542"/>
                            <a:ext cx="2861103" cy="2904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headEnd type="triangle"/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771" name="Conector recto 770"/>
                          <xdr:cNvCxnSpPr/>
                        </xdr:nvCxnSpPr>
                        <xdr:spPr>
                          <a:xfrm flipH="1">
                            <a:off x="4588817" y="15101258"/>
                            <a:ext cx="310" cy="388303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rgbClr val="FF0000"/>
                            </a:solidFill>
                            <a:prstDash val="solid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760" name="Conector recto 759"/>
                        <xdr:cNvCxnSpPr/>
                      </xdr:nvCxnSpPr>
                      <xdr:spPr>
                        <a:xfrm flipV="1">
                          <a:off x="4576286" y="16116301"/>
                          <a:ext cx="3417570" cy="1936193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1" name="Conector recto 760"/>
                        <xdr:cNvCxnSpPr/>
                      </xdr:nvCxnSpPr>
                      <xdr:spPr>
                        <a:xfrm>
                          <a:off x="7989094" y="15990094"/>
                          <a:ext cx="1192" cy="126206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2" name="Conector recto 761"/>
                        <xdr:cNvCxnSpPr/>
                      </xdr:nvCxnSpPr>
                      <xdr:spPr>
                        <a:xfrm>
                          <a:off x="2602706" y="18039159"/>
                          <a:ext cx="1981200" cy="9525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3" name="Conector recto 762"/>
                        <xdr:cNvCxnSpPr/>
                      </xdr:nvCxnSpPr>
                      <xdr:spPr>
                        <a:xfrm>
                          <a:off x="2606516" y="17966055"/>
                          <a:ext cx="2" cy="78819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4" name="Conector recto 763"/>
                        <xdr:cNvCxnSpPr/>
                      </xdr:nvCxnSpPr>
                      <xdr:spPr>
                        <a:xfrm>
                          <a:off x="2577703" y="17936766"/>
                          <a:ext cx="2081213" cy="5952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5" name="Conector recto 764"/>
                        <xdr:cNvCxnSpPr/>
                      </xdr:nvCxnSpPr>
                      <xdr:spPr>
                        <a:xfrm>
                          <a:off x="2570321" y="17930098"/>
                          <a:ext cx="2" cy="78819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6" name="Conector recto 765"/>
                        <xdr:cNvCxnSpPr/>
                      </xdr:nvCxnSpPr>
                      <xdr:spPr>
                        <a:xfrm flipV="1">
                          <a:off x="6625828" y="16011289"/>
                          <a:ext cx="1313974" cy="746758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67" name="Conector recto 766"/>
                        <xdr:cNvCxnSpPr/>
                      </xdr:nvCxnSpPr>
                      <xdr:spPr>
                        <a:xfrm>
                          <a:off x="7937658" y="16010810"/>
                          <a:ext cx="2" cy="78819"/>
                        </a:xfrm>
                        <a:prstGeom prst="line">
                          <a:avLst/>
                        </a:prstGeom>
                        <a:ln w="1270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756" name="Conector recto 755"/>
                      <xdr:cNvCxnSpPr/>
                    </xdr:nvCxnSpPr>
                    <xdr:spPr>
                      <a:xfrm flipV="1">
                        <a:off x="6332555" y="15686361"/>
                        <a:ext cx="1321079" cy="757348"/>
                      </a:xfrm>
                      <a:prstGeom prst="line">
                        <a:avLst/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757" name="Conector recto 756"/>
                      <xdr:cNvCxnSpPr/>
                    </xdr:nvCxnSpPr>
                    <xdr:spPr>
                      <a:xfrm>
                        <a:off x="7599066" y="15616813"/>
                        <a:ext cx="310385" cy="468606"/>
                      </a:xfrm>
                      <a:prstGeom prst="line">
                        <a:avLst/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758" name="Conector recto 757"/>
                      <xdr:cNvCxnSpPr/>
                    </xdr:nvCxnSpPr>
                    <xdr:spPr>
                      <a:xfrm>
                        <a:off x="6280220" y="16349505"/>
                        <a:ext cx="312567" cy="444084"/>
                      </a:xfrm>
                      <a:prstGeom prst="line">
                        <a:avLst/>
                      </a:prstGeom>
                      <a:ln w="1905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735" name="Conector 734"/>
                    <xdr:cNvSpPr/>
                  </xdr:nvSpPr>
                  <xdr:spPr>
                    <a:xfrm>
                      <a:off x="7582559" y="16275170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36" name="Conector 735"/>
                    <xdr:cNvSpPr/>
                  </xdr:nvSpPr>
                  <xdr:spPr>
                    <a:xfrm>
                      <a:off x="7537762" y="16222932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37" name="Conector 736"/>
                    <xdr:cNvSpPr/>
                  </xdr:nvSpPr>
                  <xdr:spPr>
                    <a:xfrm>
                      <a:off x="7173133" y="16513146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38" name="Conector 737"/>
                    <xdr:cNvSpPr/>
                  </xdr:nvSpPr>
                  <xdr:spPr>
                    <a:xfrm>
                      <a:off x="7128336" y="16460908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39" name="Conector 738"/>
                    <xdr:cNvSpPr/>
                  </xdr:nvSpPr>
                  <xdr:spPr>
                    <a:xfrm>
                      <a:off x="6733941" y="16766005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0" name="Conector 739"/>
                    <xdr:cNvSpPr/>
                  </xdr:nvSpPr>
                  <xdr:spPr>
                    <a:xfrm>
                      <a:off x="6689144" y="16713767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1" name="Conector 740"/>
                    <xdr:cNvSpPr/>
                  </xdr:nvSpPr>
                  <xdr:spPr>
                    <a:xfrm>
                      <a:off x="6302191" y="17003981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2" name="Conector 741"/>
                    <xdr:cNvSpPr/>
                  </xdr:nvSpPr>
                  <xdr:spPr>
                    <a:xfrm>
                      <a:off x="5822072" y="17275445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3" name="Conector 742"/>
                    <xdr:cNvSpPr/>
                  </xdr:nvSpPr>
                  <xdr:spPr>
                    <a:xfrm>
                      <a:off x="5353263" y="17543334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4" name="Conector 743"/>
                    <xdr:cNvSpPr/>
                  </xdr:nvSpPr>
                  <xdr:spPr>
                    <a:xfrm>
                      <a:off x="4873144" y="17814798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5" name="Conector 744"/>
                    <xdr:cNvSpPr/>
                  </xdr:nvSpPr>
                  <xdr:spPr>
                    <a:xfrm>
                      <a:off x="4445114" y="17996964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6" name="Conector 745"/>
                    <xdr:cNvSpPr/>
                  </xdr:nvSpPr>
                  <xdr:spPr>
                    <a:xfrm>
                      <a:off x="4444965" y="17933563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7" name="Conector 746"/>
                    <xdr:cNvSpPr/>
                  </xdr:nvSpPr>
                  <xdr:spPr>
                    <a:xfrm>
                      <a:off x="3842211" y="17996816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8" name="Conector 747"/>
                    <xdr:cNvSpPr/>
                  </xdr:nvSpPr>
                  <xdr:spPr>
                    <a:xfrm>
                      <a:off x="3842062" y="17933415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49" name="Conector 748"/>
                    <xdr:cNvSpPr/>
                  </xdr:nvSpPr>
                  <xdr:spPr>
                    <a:xfrm>
                      <a:off x="3138849" y="18000388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50" name="Conector 749"/>
                    <xdr:cNvSpPr/>
                  </xdr:nvSpPr>
                  <xdr:spPr>
                    <a:xfrm>
                      <a:off x="3138700" y="17936987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51" name="Conector 750"/>
                    <xdr:cNvSpPr/>
                  </xdr:nvSpPr>
                  <xdr:spPr>
                    <a:xfrm>
                      <a:off x="2621523" y="17996519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sp macro="" textlink="">
                  <xdr:nvSpPr>
                    <xdr:cNvPr id="752" name="Conector 751"/>
                    <xdr:cNvSpPr/>
                  </xdr:nvSpPr>
                  <xdr:spPr>
                    <a:xfrm>
                      <a:off x="2621374" y="17933118"/>
                      <a:ext cx="45719" cy="45719"/>
                    </a:xfrm>
                    <a:prstGeom prst="flowChartConnector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s-PE" sz="1100"/>
                    </a:p>
                  </xdr:txBody>
                </xdr:sp>
                <xdr:cxnSp macro="">
                  <xdr:nvCxnSpPr>
                    <xdr:cNvPr id="753" name="Conector recto 752"/>
                    <xdr:cNvCxnSpPr>
                      <a:stCxn id="748" idx="6"/>
                      <a:endCxn id="745" idx="2"/>
                    </xdr:cNvCxnSpPr>
                  </xdr:nvCxnSpPr>
                  <xdr:spPr>
                    <a:xfrm>
                      <a:off x="3887781" y="17956275"/>
                      <a:ext cx="557333" cy="63549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54" name="Conector recto 753"/>
                    <xdr:cNvCxnSpPr>
                      <a:stCxn id="747" idx="6"/>
                    </xdr:cNvCxnSpPr>
                  </xdr:nvCxnSpPr>
                  <xdr:spPr>
                    <a:xfrm flipV="1">
                      <a:off x="3887930" y="17963864"/>
                      <a:ext cx="575639" cy="55812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732" name="Conector recto de flecha 731"/>
                  <xdr:cNvCxnSpPr/>
                </xdr:nvCxnSpPr>
                <xdr:spPr>
                  <a:xfrm>
                    <a:off x="3946071" y="17961429"/>
                    <a:ext cx="216665" cy="496915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33" name="Conector recto 732"/>
                  <xdr:cNvCxnSpPr/>
                </xdr:nvCxnSpPr>
                <xdr:spPr>
                  <a:xfrm flipV="1">
                    <a:off x="3082213" y="18019745"/>
                    <a:ext cx="990210" cy="11875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729" name="Conector recto de flecha 728"/>
                <xdr:cNvCxnSpPr/>
              </xdr:nvCxnSpPr>
              <xdr:spPr>
                <a:xfrm flipH="1" flipV="1">
                  <a:off x="5247697" y="18106791"/>
                  <a:ext cx="146295" cy="439675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0" name="Conector recto 729"/>
                <xdr:cNvCxnSpPr/>
              </xdr:nvCxnSpPr>
              <xdr:spPr>
                <a:xfrm flipV="1">
                  <a:off x="5191719" y="18430477"/>
                  <a:ext cx="1155440" cy="4381"/>
                </a:xfrm>
                <a:prstGeom prst="line">
                  <a:avLst/>
                </a:prstGeom>
                <a:ln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725" name="Conector recto de flecha 724"/>
              <xdr:cNvCxnSpPr/>
            </xdr:nvCxnSpPr>
            <xdr:spPr>
              <a:xfrm flipH="1" flipV="1">
                <a:off x="7164357" y="16855642"/>
                <a:ext cx="601434" cy="425429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6" name="Conector recto 725"/>
              <xdr:cNvCxnSpPr/>
            </xdr:nvCxnSpPr>
            <xdr:spPr>
              <a:xfrm>
                <a:off x="7418229" y="17161327"/>
                <a:ext cx="1193149" cy="12831"/>
              </a:xfrm>
              <a:prstGeom prst="line">
                <a:avLst/>
              </a:prstGeom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11" name="Grupo 610"/>
            <xdr:cNvGrpSpPr/>
          </xdr:nvGrpSpPr>
          <xdr:grpSpPr>
            <a:xfrm>
              <a:off x="2504967" y="19135771"/>
              <a:ext cx="6711549" cy="3418078"/>
              <a:chOff x="2509588" y="18946498"/>
              <a:chExt cx="6725473" cy="3385874"/>
            </a:xfrm>
          </xdr:grpSpPr>
          <xdr:cxnSp macro="">
            <xdr:nvCxnSpPr>
              <xdr:cNvPr id="613" name="Conector recto de flecha 612"/>
              <xdr:cNvCxnSpPr/>
            </xdr:nvCxnSpPr>
            <xdr:spPr>
              <a:xfrm flipV="1">
                <a:off x="3940130" y="19890882"/>
                <a:ext cx="188895" cy="421144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24" name="Grupo 623"/>
              <xdr:cNvGrpSpPr/>
            </xdr:nvGrpSpPr>
            <xdr:grpSpPr>
              <a:xfrm>
                <a:off x="2509588" y="18946498"/>
                <a:ext cx="6725473" cy="3385874"/>
                <a:chOff x="2502569" y="19013074"/>
                <a:chExt cx="6701297" cy="3393531"/>
              </a:xfrm>
            </xdr:grpSpPr>
            <xdr:grpSp>
              <xdr:nvGrpSpPr>
                <xdr:cNvPr id="634" name="Grupo 633"/>
                <xdr:cNvGrpSpPr/>
              </xdr:nvGrpSpPr>
              <xdr:grpSpPr>
                <a:xfrm>
                  <a:off x="2502569" y="19013074"/>
                  <a:ext cx="6701297" cy="3393531"/>
                  <a:chOff x="2502569" y="19013074"/>
                  <a:chExt cx="6701297" cy="3393531"/>
                </a:xfrm>
              </xdr:grpSpPr>
              <xdr:grpSp>
                <xdr:nvGrpSpPr>
                  <xdr:cNvPr id="636" name="Grupo 635"/>
                  <xdr:cNvGrpSpPr/>
                </xdr:nvGrpSpPr>
                <xdr:grpSpPr>
                  <a:xfrm>
                    <a:off x="2502569" y="19013074"/>
                    <a:ext cx="6701297" cy="3393531"/>
                    <a:chOff x="2502569" y="19013074"/>
                    <a:chExt cx="6701297" cy="3393531"/>
                  </a:xfrm>
                </xdr:grpSpPr>
                <xdr:grpSp>
                  <xdr:nvGrpSpPr>
                    <xdr:cNvPr id="638" name="Grupo 637"/>
                    <xdr:cNvGrpSpPr/>
                  </xdr:nvGrpSpPr>
                  <xdr:grpSpPr>
                    <a:xfrm>
                      <a:off x="2502569" y="19013074"/>
                      <a:ext cx="6701297" cy="3393531"/>
                      <a:chOff x="2502569" y="19013074"/>
                      <a:chExt cx="6701297" cy="3393531"/>
                    </a:xfrm>
                  </xdr:grpSpPr>
                  <xdr:grpSp>
                    <xdr:nvGrpSpPr>
                      <xdr:cNvPr id="640" name="Grupo 639"/>
                      <xdr:cNvGrpSpPr/>
                    </xdr:nvGrpSpPr>
                    <xdr:grpSpPr>
                      <a:xfrm>
                        <a:off x="2502569" y="19013074"/>
                        <a:ext cx="6701297" cy="3393531"/>
                        <a:chOff x="2508241" y="19237689"/>
                        <a:chExt cx="6715657" cy="3436467"/>
                      </a:xfrm>
                    </xdr:grpSpPr>
                    <xdr:grpSp>
                      <xdr:nvGrpSpPr>
                        <xdr:cNvPr id="643" name="Grupo 642"/>
                        <xdr:cNvGrpSpPr/>
                      </xdr:nvGrpSpPr>
                      <xdr:grpSpPr>
                        <a:xfrm flipH="1">
                          <a:off x="2598753" y="19485714"/>
                          <a:ext cx="6625145" cy="3188442"/>
                          <a:chOff x="2810187" y="15873986"/>
                          <a:chExt cx="6567833" cy="3236051"/>
                        </a:xfrm>
                      </xdr:grpSpPr>
                      <xdr:grpSp>
                        <xdr:nvGrpSpPr>
                          <xdr:cNvPr id="660" name="Grupo 659"/>
                          <xdr:cNvGrpSpPr/>
                        </xdr:nvGrpSpPr>
                        <xdr:grpSpPr>
                          <a:xfrm>
                            <a:off x="2810187" y="15873986"/>
                            <a:ext cx="6567833" cy="3236051"/>
                            <a:chOff x="2823786" y="15472907"/>
                            <a:chExt cx="6602119" cy="3154595"/>
                          </a:xfrm>
                        </xdr:grpSpPr>
                        <xdr:grpSp>
                          <xdr:nvGrpSpPr>
                            <xdr:cNvPr id="664" name="Grupo 663"/>
                            <xdr:cNvGrpSpPr/>
                          </xdr:nvGrpSpPr>
                          <xdr:grpSpPr>
                            <a:xfrm>
                              <a:off x="2823786" y="15472907"/>
                              <a:ext cx="6602119" cy="3154595"/>
                              <a:chOff x="2822979" y="15545770"/>
                              <a:chExt cx="6600545" cy="3169216"/>
                            </a:xfrm>
                          </xdr:grpSpPr>
                          <xdr:grpSp>
                            <xdr:nvGrpSpPr>
                              <xdr:cNvPr id="677" name="Grupo 676"/>
                              <xdr:cNvGrpSpPr/>
                            </xdr:nvGrpSpPr>
                            <xdr:grpSpPr>
                              <a:xfrm>
                                <a:off x="2822979" y="15545770"/>
                                <a:ext cx="6600545" cy="3169216"/>
                                <a:chOff x="2824345" y="15474395"/>
                                <a:chExt cx="6599515" cy="3154595"/>
                              </a:xfrm>
                            </xdr:grpSpPr>
                            <xdr:grpSp>
                              <xdr:nvGrpSpPr>
                                <xdr:cNvPr id="686" name="Grupo 685"/>
                                <xdr:cNvGrpSpPr/>
                              </xdr:nvGrpSpPr>
                              <xdr:grpSpPr>
                                <a:xfrm>
                                  <a:off x="2824345" y="15474395"/>
                                  <a:ext cx="6356447" cy="3154595"/>
                                  <a:chOff x="5496144" y="2309522"/>
                                  <a:chExt cx="6324678" cy="3192364"/>
                                </a:xfrm>
                              </xdr:grpSpPr>
                              <xdr:grpSp>
                                <xdr:nvGrpSpPr>
                                  <xdr:cNvPr id="692" name="Grupo 691"/>
                                  <xdr:cNvGrpSpPr/>
                                </xdr:nvGrpSpPr>
                                <xdr:grpSpPr>
                                  <a:xfrm>
                                    <a:off x="5496144" y="2707482"/>
                                    <a:ext cx="5299163" cy="2794404"/>
                                    <a:chOff x="3668087" y="2784336"/>
                                    <a:chExt cx="5297207" cy="2819619"/>
                                  </a:xfrm>
                                </xdr:grpSpPr>
                                <xdr:grpSp>
                                  <xdr:nvGrpSpPr>
                                    <xdr:cNvPr id="694" name="Grupo 693"/>
                                    <xdr:cNvGrpSpPr/>
                                  </xdr:nvGrpSpPr>
                                  <xdr:grpSpPr>
                                    <a:xfrm>
                                      <a:off x="3668087" y="2784336"/>
                                      <a:ext cx="5297207" cy="2819619"/>
                                      <a:chOff x="3646517" y="2278856"/>
                                      <a:chExt cx="5299654" cy="2794403"/>
                                    </a:xfrm>
                                  </xdr:grpSpPr>
                                  <xdr:grpSp>
                                    <xdr:nvGrpSpPr>
                                      <xdr:cNvPr id="697" name="Grupo 696"/>
                                      <xdr:cNvGrpSpPr/>
                                    </xdr:nvGrpSpPr>
                                    <xdr:grpSpPr>
                                      <a:xfrm>
                                        <a:off x="3657192" y="2499591"/>
                                        <a:ext cx="5288979" cy="2470469"/>
                                        <a:chOff x="1342084" y="1855665"/>
                                        <a:chExt cx="5164926" cy="2478115"/>
                                      </a:xfrm>
                                    </xdr:grpSpPr>
                                    <xdr:grpSp>
                                      <xdr:nvGrpSpPr>
                                        <xdr:cNvPr id="708" name="Grupo 707"/>
                                        <xdr:cNvGrpSpPr/>
                                      </xdr:nvGrpSpPr>
                                      <xdr:grpSpPr>
                                        <a:xfrm>
                                          <a:off x="3048848" y="1855665"/>
                                          <a:ext cx="3458162" cy="2050161"/>
                                          <a:chOff x="762848" y="1855665"/>
                                          <a:chExt cx="3458162" cy="2050161"/>
                                        </a:xfrm>
                                      </xdr:grpSpPr>
                                      <xdr:grpSp>
                                        <xdr:nvGrpSpPr>
                                          <xdr:cNvPr id="711" name="Grupo 710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762848" y="1855665"/>
                                            <a:ext cx="3458162" cy="2050161"/>
                                            <a:chOff x="2286848" y="1855665"/>
                                            <a:chExt cx="3458162" cy="2050161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714" name="Grupo 713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2286848" y="1855665"/>
                                              <a:ext cx="3458162" cy="2050161"/>
                                              <a:chOff x="2286848" y="1855665"/>
                                              <a:chExt cx="3458162" cy="2050161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720" name="Grupo 719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2286848" y="3352240"/>
                                                <a:ext cx="581828" cy="352942"/>
                                                <a:chOff x="2286848" y="3352240"/>
                                                <a:chExt cx="581828" cy="352942"/>
                                              </a:xfrm>
                                            </xdr:grpSpPr>
                                            <xdr:cxnSp macro="">
                                              <xdr:nvCxnSpPr>
                                                <xdr:cNvPr id="722" name="Conector recto 721"/>
                                                <xdr:cNvCxnSpPr/>
                                              </xdr:nvCxnSpPr>
                                              <xdr:spPr>
                                                <a:xfrm flipH="1">
                                                  <a:off x="2291978" y="3352240"/>
                                                  <a:ext cx="3550" cy="352942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  <xdr:cxnSp macro="">
                                              <xdr:nvCxnSpPr>
                                                <xdr:cNvPr id="723" name="Conector recto 722"/>
                                                <xdr:cNvCxnSpPr/>
                                              </xdr:nvCxnSpPr>
                                              <xdr:spPr>
                                                <a:xfrm flipV="1">
                                                  <a:off x="2286848" y="3361220"/>
                                                  <a:ext cx="581828" cy="1517"/>
                                                </a:xfrm>
                                                <a:prstGeom prst="line">
                                                  <a:avLst/>
                                                </a:prstGeom>
                                                <a:ln w="28575">
                                                  <a:solidFill>
                                                    <a:schemeClr val="tx2">
                                                      <a:lumMod val="60000"/>
                                                      <a:lumOff val="40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1">
                                                  <a:schemeClr val="accent1"/>
                                                </a:lnRef>
                                                <a:fillRef idx="0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tx1"/>
                                                </a:fontRef>
                                              </xdr:style>
                                            </xdr:cxnSp>
                                          </xdr:grpSp>
                                          <xdr:cxnSp macro="">
                                            <xdr:nvCxnSpPr>
                                              <xdr:cNvPr id="721" name="Conector recto 720"/>
                                              <xdr:cNvCxnSpPr/>
                                            </xdr:nvCxnSpPr>
                                            <xdr:spPr>
                                              <a:xfrm flipH="1">
                                                <a:off x="2290399" y="1855665"/>
                                                <a:ext cx="3454611" cy="2050161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28575">
                                                <a:solidFill>
                                                  <a:schemeClr val="tx2">
                                                    <a:lumMod val="60000"/>
                                                    <a:lumOff val="40000"/>
                                                  </a:schemeClr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  <xdr:cxnSp macro="">
                                          <xdr:nvCxnSpPr>
                                            <xdr:cNvPr id="715" name="Conector recto 714"/>
                                            <xdr:cNvCxnSpPr/>
                                          </xdr:nvCxnSpPr>
                                          <xdr:spPr>
                                            <a:xfrm>
                                              <a:off x="3962298" y="2040254"/>
                                              <a:ext cx="0" cy="1238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rgbClr val="FF0000"/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  <xdr:grpSp>
                                          <xdr:nvGrpSpPr>
                                            <xdr:cNvPr id="716" name="Grupo 715"/>
                                            <xdr:cNvGrpSpPr/>
                                          </xdr:nvGrpSpPr>
                                          <xdr:grpSpPr>
                                            <a:xfrm rot="16200000">
                                              <a:off x="3126340" y="2414846"/>
                                              <a:ext cx="342926" cy="123825"/>
                                              <a:chOff x="3822439" y="1327705"/>
                                              <a:chExt cx="342926" cy="123825"/>
                                            </a:xfrm>
                                          </xdr:grpSpPr>
                                          <xdr:cxnSp macro="">
                                            <xdr:nvCxnSpPr>
                                              <xdr:cNvPr id="717" name="Conector recto 716"/>
                                              <xdr:cNvCxnSpPr/>
                                            </xdr:nvCxnSpPr>
                                            <xdr:spPr>
                                              <a:xfrm rot="5400000">
                                                <a:off x="3993050" y="1215854"/>
                                                <a:ext cx="1704" cy="342926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718" name="Conector recto 717"/>
                                              <xdr:cNvCxnSpPr/>
                                            </xdr:nvCxnSpPr>
                                            <xdr:spPr>
                                              <a:xfrm>
                                                <a:off x="3824389" y="1327705"/>
                                                <a:ext cx="0" cy="123825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  <xdr:cxnSp macro="">
                                            <xdr:nvCxnSpPr>
                                              <xdr:cNvPr id="719" name="Conector recto 718"/>
                                              <xdr:cNvCxnSpPr/>
                                            </xdr:nvCxnSpPr>
                                            <xdr:spPr>
                                              <a:xfrm rot="5400000">
                                                <a:off x="4104423" y="1390159"/>
                                                <a:ext cx="120212" cy="1"/>
                                              </a:xfrm>
                                              <a:prstGeom prst="line">
                                                <a:avLst/>
                                              </a:prstGeom>
                                              <a:ln w="19050">
                                                <a:solidFill>
                                                  <a:srgbClr val="FF0000"/>
                                                </a:solidFill>
                                              </a:ln>
                                            </xdr:spPr>
                                            <xdr:style>
                                              <a:lnRef idx="1">
                                                <a:schemeClr val="accent1"/>
                                              </a:lnRef>
                                              <a:fillRef idx="0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tx1"/>
                                              </a:fontRef>
                                            </xdr:style>
                                          </xdr:cxnSp>
                                        </xdr:grpSp>
                                      </xdr:grpSp>
                                      <xdr:cxnSp macro="">
                                        <xdr:nvCxnSpPr>
                                          <xdr:cNvPr id="712" name="Conector recto de flecha 711"/>
                                          <xdr:cNvCxnSpPr/>
                                        </xdr:nvCxnSpPr>
                                        <xdr:spPr>
                                          <a:xfrm>
                                            <a:off x="2790073" y="2045882"/>
                                            <a:ext cx="190500" cy="285750"/>
                                          </a:xfrm>
                                          <a:prstGeom prst="straightConnector1">
                                            <a:avLst/>
                                          </a:prstGeom>
                                          <a:ln>
                                            <a:solidFill>
                                              <a:srgbClr val="FF0000"/>
                                            </a:solidFill>
                                            <a:tailEnd type="triangle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713" name="Conector recto de flecha 712"/>
                                          <xdr:cNvCxnSpPr/>
                                        </xdr:nvCxnSpPr>
                                        <xdr:spPr>
                                          <a:xfrm flipH="1" flipV="1">
                                            <a:off x="3106408" y="2531395"/>
                                            <a:ext cx="162351" cy="218339"/>
                                          </a:xfrm>
                                          <a:prstGeom prst="straightConnector1">
                                            <a:avLst/>
                                          </a:prstGeom>
                                          <a:ln>
                                            <a:solidFill>
                                              <a:srgbClr val="FF0000"/>
                                            </a:solidFill>
                                            <a:tailEnd type="triangle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cxnSp macro="">
                                      <xdr:nvCxnSpPr>
                                        <xdr:cNvPr id="709" name="Conector recto 708"/>
                                        <xdr:cNvCxnSpPr/>
                                      </xdr:nvCxnSpPr>
                                      <xdr:spPr>
                                        <a:xfrm flipV="1">
                                          <a:off x="1342084" y="3700655"/>
                                          <a:ext cx="1724389" cy="3656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  <xdr:cxnSp macro="">
                                      <xdr:nvCxnSpPr>
                                        <xdr:cNvPr id="710" name="Conector recto 709"/>
                                        <xdr:cNvCxnSpPr/>
                                      </xdr:nvCxnSpPr>
                                      <xdr:spPr>
                                        <a:xfrm flipV="1">
                                          <a:off x="3038513" y="3894282"/>
                                          <a:ext cx="12116" cy="439498"/>
                                        </a:xfrm>
                                        <a:prstGeom prst="line">
                                          <a:avLst/>
                                        </a:prstGeom>
                                        <a:ln w="28575">
                                          <a:solidFill>
                                            <a:schemeClr val="tx2">
                                              <a:lumMod val="60000"/>
                                              <a:lumOff val="40000"/>
                                            </a:schemeClr>
                                          </a:solidFill>
                                        </a:ln>
                                      </xdr:spPr>
                                      <xdr:style>
                                        <a:lnRef idx="1">
                                          <a:schemeClr val="accent1"/>
                                        </a:lnRef>
                                        <a:fillRef idx="0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</xdr:cxnSp>
                                  </xdr:grpSp>
                                  <xdr:cxnSp macro="">
                                    <xdr:nvCxnSpPr>
                                      <xdr:cNvPr id="698" name="Conector recto 697"/>
                                      <xdr:cNvCxnSpPr/>
                                    </xdr:nvCxnSpPr>
                                    <xdr:spPr>
                                      <a:xfrm flipH="1">
                                        <a:off x="5979063" y="3640931"/>
                                        <a:ext cx="3635" cy="351853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699" name="Conector recto 698"/>
                                      <xdr:cNvCxnSpPr/>
                                    </xdr:nvCxnSpPr>
                                    <xdr:spPr>
                                      <a:xfrm flipV="1">
                                        <a:off x="5973810" y="3649883"/>
                                        <a:ext cx="595803" cy="1512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0" name="Conector recto 699"/>
                                      <xdr:cNvCxnSpPr/>
                                    </xdr:nvCxnSpPr>
                                    <xdr:spPr>
                                      <a:xfrm flipH="1">
                                        <a:off x="6550563" y="3298031"/>
                                        <a:ext cx="3635" cy="351853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1" name="Conector recto 700"/>
                                      <xdr:cNvCxnSpPr/>
                                    </xdr:nvCxnSpPr>
                                    <xdr:spPr>
                                      <a:xfrm flipV="1">
                                        <a:off x="6545310" y="3306983"/>
                                        <a:ext cx="595803" cy="1512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2" name="Conector recto 701"/>
                                      <xdr:cNvCxnSpPr/>
                                    </xdr:nvCxnSpPr>
                                    <xdr:spPr>
                                      <a:xfrm flipH="1">
                                        <a:off x="7122063" y="2964656"/>
                                        <a:ext cx="3635" cy="351853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3" name="Conector recto 702"/>
                                      <xdr:cNvCxnSpPr/>
                                    </xdr:nvCxnSpPr>
                                    <xdr:spPr>
                                      <a:xfrm flipV="1">
                                        <a:off x="7116810" y="2973608"/>
                                        <a:ext cx="595803" cy="1512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4" name="Conector recto 703"/>
                                      <xdr:cNvCxnSpPr/>
                                    </xdr:nvCxnSpPr>
                                    <xdr:spPr>
                                      <a:xfrm flipH="1">
                                        <a:off x="7693563" y="2631281"/>
                                        <a:ext cx="3635" cy="351853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5" name="Conector recto 704"/>
                                      <xdr:cNvCxnSpPr/>
                                    </xdr:nvCxnSpPr>
                                    <xdr:spPr>
                                      <a:xfrm flipV="1">
                                        <a:off x="7688310" y="2640233"/>
                                        <a:ext cx="595803" cy="1512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706" name="Conector recto 705"/>
                                      <xdr:cNvCxnSpPr/>
                                    </xdr:nvCxnSpPr>
                                    <xdr:spPr>
                                      <a:xfrm flipH="1">
                                        <a:off x="8265063" y="2278856"/>
                                        <a:ext cx="3635" cy="351853"/>
                                      </a:xfrm>
                                      <a:prstGeom prst="line">
                                        <a:avLst/>
                                      </a:prstGeom>
                                      <a:ln w="28575">
                                        <a:solidFill>
                                          <a:schemeClr val="tx2">
                                            <a:lumMod val="60000"/>
                                            <a:lumOff val="40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sp macro="" textlink="">
                                    <xdr:nvSpPr>
                                      <xdr:cNvPr id="707" name="Rectángulo 706"/>
                                      <xdr:cNvSpPr/>
                                    </xdr:nvSpPr>
                                    <xdr:spPr>
                                      <a:xfrm>
                                        <a:off x="3646517" y="4425558"/>
                                        <a:ext cx="1381125" cy="647701"/>
                                      </a:xfrm>
                                      <a:prstGeom prst="rect">
                                        <a:avLst/>
                                      </a:prstGeom>
                                      <a:blipFill>
                                        <a:blip xmlns:r="http://schemas.openxmlformats.org/officeDocument/2006/relationships" r:embed="rId3"/>
                                        <a:tile tx="0" ty="0" sx="100000" sy="100000" flip="none" algn="tl"/>
                                      </a:blipFill>
                                      <a:ln w="19050">
                                        <a:solidFill>
                                          <a:schemeClr val="tx1">
                                            <a:lumMod val="65000"/>
                                            <a:lumOff val="35000"/>
                                          </a:schemeClr>
                                        </a:solidFill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algn="l"/>
                                        <a:endParaRPr lang="es-PE" sz="1100"/>
                                      </a:p>
                                    </xdr:txBody>
                                  </xdr:sp>
                                </xdr:grpSp>
                                <xdr:cxnSp macro="">
                                  <xdr:nvCxnSpPr>
                                    <xdr:cNvPr id="695" name="Conector recto 694"/>
                                    <xdr:cNvCxnSpPr/>
                                  </xdr:nvCxnSpPr>
                                  <xdr:spPr>
                                    <a:xfrm>
                                      <a:off x="6578283" y="3253352"/>
                                      <a:ext cx="568266" cy="857"/>
                                    </a:xfrm>
                                    <a:prstGeom prst="line">
                                      <a:avLst/>
                                    </a:prstGeom>
                                    <a:ln w="19050">
                                      <a:solidFill>
                                        <a:srgbClr val="FF0000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696" name="Conector recto 695"/>
                                    <xdr:cNvCxnSpPr/>
                                  </xdr:nvCxnSpPr>
                                  <xdr:spPr>
                                    <a:xfrm>
                                      <a:off x="6585691" y="3194689"/>
                                      <a:ext cx="0" cy="124557"/>
                                    </a:xfrm>
                                    <a:prstGeom prst="line">
                                      <a:avLst/>
                                    </a:prstGeom>
                                    <a:ln w="19050">
                                      <a:solidFill>
                                        <a:srgbClr val="FF0000"/>
                                      </a:solidFill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cxnSp macro="">
                                <xdr:nvCxnSpPr>
                                  <xdr:cNvPr id="691" name="Conector recto 690"/>
                                  <xdr:cNvCxnSpPr/>
                                </xdr:nvCxnSpPr>
                                <xdr:spPr>
                                  <a:xfrm flipH="1">
                                    <a:off x="11820513" y="2309522"/>
                                    <a:ext cx="309" cy="390755"/>
                                  </a:xfrm>
                                  <a:prstGeom prst="line">
                                    <a:avLst/>
                                  </a:prstGeom>
                                  <a:ln w="19050">
                                    <a:solidFill>
                                      <a:srgbClr val="FF0000"/>
                                    </a:solidFill>
                                    <a:prstDash val="solid"/>
                                  </a:ln>
                                </xdr:spPr>
                                <xdr:style>
                                  <a:lnRef idx="1">
                                    <a:schemeClr val="accent1"/>
                                  </a:lnRef>
                                  <a:fillRef idx="0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</xdr:cxnSp>
                            </xdr:grpSp>
                            <xdr:cxnSp macro="">
                              <xdr:nvCxnSpPr>
                                <xdr:cNvPr id="682" name="Conector recto 681"/>
                                <xdr:cNvCxnSpPr/>
                              </xdr:nvCxnSpPr>
                              <xdr:spPr>
                                <a:xfrm flipV="1">
                                  <a:off x="4277618" y="15947649"/>
                                  <a:ext cx="4039107" cy="2293556"/>
                                </a:xfrm>
                                <a:prstGeom prst="line">
                                  <a:avLst/>
                                </a:prstGeom>
                                <a:ln w="1270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83" name="Conector recto 682"/>
                                <xdr:cNvCxnSpPr/>
                              </xdr:nvCxnSpPr>
                              <xdr:spPr>
                                <a:xfrm flipH="1" flipV="1">
                                  <a:off x="4247412" y="18135186"/>
                                  <a:ext cx="6235" cy="398727"/>
                                </a:xfrm>
                                <a:prstGeom prst="line">
                                  <a:avLst/>
                                </a:prstGeom>
                                <a:ln w="1270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84" name="Conector recto 683"/>
                                <xdr:cNvCxnSpPr/>
                              </xdr:nvCxnSpPr>
                              <xdr:spPr>
                                <a:xfrm flipV="1">
                                  <a:off x="7325926" y="15911047"/>
                                  <a:ext cx="793657" cy="437572"/>
                                </a:xfrm>
                                <a:prstGeom prst="line">
                                  <a:avLst/>
                                </a:prstGeom>
                                <a:ln w="1270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685" name="Conector recto 684"/>
                                <xdr:cNvCxnSpPr/>
                              </xdr:nvCxnSpPr>
                              <xdr:spPr>
                                <a:xfrm>
                                  <a:off x="9423858" y="15934625"/>
                                  <a:ext cx="2" cy="78819"/>
                                </a:xfrm>
                                <a:prstGeom prst="line">
                                  <a:avLst/>
                                </a:prstGeom>
                                <a:ln w="1270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cxnSp macro="">
                            <xdr:nvCxnSpPr>
                              <xdr:cNvPr id="678" name="Conector recto 677"/>
                              <xdr:cNvCxnSpPr/>
                            </xdr:nvCxnSpPr>
                            <xdr:spPr>
                              <a:xfrm flipV="1">
                                <a:off x="3977727" y="17202883"/>
                                <a:ext cx="1120432" cy="659082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79" name="Conector recto 678"/>
                              <xdr:cNvCxnSpPr/>
                            </xdr:nvCxnSpPr>
                            <xdr:spPr>
                              <a:xfrm>
                                <a:off x="5030035" y="17094453"/>
                                <a:ext cx="310385" cy="468606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80" name="Conector recto 679"/>
                              <xdr:cNvCxnSpPr/>
                            </xdr:nvCxnSpPr>
                            <xdr:spPr>
                              <a:xfrm>
                                <a:off x="3925393" y="17767760"/>
                                <a:ext cx="312567" cy="444084"/>
                              </a:xfrm>
                              <a:prstGeom prst="line">
                                <a:avLst/>
                              </a:prstGeom>
                              <a:ln w="19050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sp macro="" textlink="">
                          <xdr:nvSpPr>
                            <xdr:cNvPr id="665" name="Conector 664"/>
                            <xdr:cNvSpPr/>
                          </xdr:nvSpPr>
                          <xdr:spPr>
                            <a:xfrm>
                              <a:off x="7582559" y="16275170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66" name="Conector 665"/>
                            <xdr:cNvSpPr/>
                          </xdr:nvSpPr>
                          <xdr:spPr>
                            <a:xfrm>
                              <a:off x="7537762" y="16222932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67" name="Conector 666"/>
                            <xdr:cNvSpPr/>
                          </xdr:nvSpPr>
                          <xdr:spPr>
                            <a:xfrm>
                              <a:off x="7173133" y="16513146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68" name="Conector 667"/>
                            <xdr:cNvSpPr/>
                          </xdr:nvSpPr>
                          <xdr:spPr>
                            <a:xfrm>
                              <a:off x="6733941" y="16766005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69" name="Conector 668"/>
                            <xdr:cNvSpPr/>
                          </xdr:nvSpPr>
                          <xdr:spPr>
                            <a:xfrm>
                              <a:off x="6689144" y="16713767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0" name="Conector 669"/>
                            <xdr:cNvSpPr/>
                          </xdr:nvSpPr>
                          <xdr:spPr>
                            <a:xfrm>
                              <a:off x="6302191" y="17003981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1" name="Conector 670"/>
                            <xdr:cNvSpPr/>
                          </xdr:nvSpPr>
                          <xdr:spPr>
                            <a:xfrm>
                              <a:off x="5822072" y="17275445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2" name="Conector 671"/>
                            <xdr:cNvSpPr/>
                          </xdr:nvSpPr>
                          <xdr:spPr>
                            <a:xfrm>
                              <a:off x="5365255" y="17547344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3" name="Conector 672"/>
                            <xdr:cNvSpPr/>
                          </xdr:nvSpPr>
                          <xdr:spPr>
                            <a:xfrm>
                              <a:off x="4889132" y="17818808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4" name="Conector 673"/>
                            <xdr:cNvSpPr/>
                          </xdr:nvSpPr>
                          <xdr:spPr>
                            <a:xfrm>
                              <a:off x="4456956" y="18073902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5" name="Conector 674"/>
                            <xdr:cNvSpPr/>
                          </xdr:nvSpPr>
                          <xdr:spPr>
                            <a:xfrm>
                              <a:off x="4845457" y="17763815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676" name="Conector 675"/>
                            <xdr:cNvSpPr/>
                          </xdr:nvSpPr>
                          <xdr:spPr>
                            <a:xfrm>
                              <a:off x="4418521" y="18019709"/>
                              <a:ext cx="45719" cy="45719"/>
                            </a:xfrm>
                            <a:prstGeom prst="flowChartConnector">
                              <a:avLst/>
                            </a:prstGeom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</xdr:grpSp>
                      <xdr:cxnSp macro="">
                        <xdr:nvCxnSpPr>
                          <xdr:cNvPr id="661" name="Conector recto de flecha 660"/>
                          <xdr:cNvCxnSpPr/>
                        </xdr:nvCxnSpPr>
                        <xdr:spPr>
                          <a:xfrm flipH="1" flipV="1">
                            <a:off x="5138370" y="18071005"/>
                            <a:ext cx="601434" cy="425429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62" name="Conector recto 661"/>
                          <xdr:cNvCxnSpPr/>
                        </xdr:nvCxnSpPr>
                        <xdr:spPr>
                          <a:xfrm>
                            <a:off x="5392241" y="18376690"/>
                            <a:ext cx="1193149" cy="12831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grpSp>
                      <xdr:nvGrpSpPr>
                        <xdr:cNvPr id="644" name="Grupo 643"/>
                        <xdr:cNvGrpSpPr/>
                      </xdr:nvGrpSpPr>
                      <xdr:grpSpPr>
                        <a:xfrm flipH="1">
                          <a:off x="2508241" y="19237689"/>
                          <a:ext cx="2338072" cy="1521613"/>
                          <a:chOff x="2275454" y="20237265"/>
                          <a:chExt cx="2385736" cy="1493224"/>
                        </a:xfrm>
                      </xdr:grpSpPr>
                      <xdr:cxnSp macro="">
                        <xdr:nvCxnSpPr>
                          <xdr:cNvPr id="645" name="Conector recto 644"/>
                          <xdr:cNvCxnSpPr/>
                        </xdr:nvCxnSpPr>
                        <xdr:spPr>
                          <a:xfrm flipH="1">
                            <a:off x="2556458" y="20883376"/>
                            <a:ext cx="2104732" cy="473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chemeClr val="tx2">
                                <a:lumMod val="60000"/>
                                <a:lumOff val="40000"/>
                              </a:schemeClr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46" name="Conector recto 645"/>
                          <xdr:cNvCxnSpPr/>
                        </xdr:nvCxnSpPr>
                        <xdr:spPr>
                          <a:xfrm flipH="1">
                            <a:off x="3251185" y="21075084"/>
                            <a:ext cx="1405376" cy="16121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chemeClr val="tx2">
                                <a:lumMod val="60000"/>
                                <a:lumOff val="40000"/>
                              </a:schemeClr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47" name="Conector recto 646"/>
                          <xdr:cNvCxnSpPr/>
                        </xdr:nvCxnSpPr>
                        <xdr:spPr>
                          <a:xfrm>
                            <a:off x="4647303" y="20882109"/>
                            <a:ext cx="1" cy="197496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chemeClr val="tx2">
                                <a:lumMod val="60000"/>
                                <a:lumOff val="40000"/>
                              </a:schemeClr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sp macro="" textlink="">
                        <xdr:nvSpPr>
                          <xdr:cNvPr id="648" name="Rectángulo 647"/>
                          <xdr:cNvSpPr/>
                        </xdr:nvSpPr>
                        <xdr:spPr>
                          <a:xfrm flipH="1">
                            <a:off x="4322032" y="20237265"/>
                            <a:ext cx="329536" cy="634579"/>
                          </a:xfrm>
                          <a:prstGeom prst="rect">
                            <a:avLst/>
                          </a:prstGeom>
                          <a:blipFill>
                            <a:blip xmlns:r="http://schemas.openxmlformats.org/officeDocument/2006/relationships" r:embed="rId2"/>
                            <a:tile tx="0" ty="0" sx="100000" sy="100000" flip="none" algn="tl"/>
                          </a:blipFill>
                          <a:ln w="1905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sp macro="" textlink="">
                        <xdr:nvSpPr>
                          <xdr:cNvPr id="649" name="Rectángulo 648"/>
                          <xdr:cNvSpPr/>
                        </xdr:nvSpPr>
                        <xdr:spPr>
                          <a:xfrm flipH="1">
                            <a:off x="4322032" y="21095911"/>
                            <a:ext cx="329536" cy="634578"/>
                          </a:xfrm>
                          <a:prstGeom prst="rect">
                            <a:avLst/>
                          </a:prstGeom>
                          <a:blipFill>
                            <a:blip xmlns:r="http://schemas.openxmlformats.org/officeDocument/2006/relationships" r:embed="rId2"/>
                            <a:tile tx="0" ty="0" sx="100000" sy="100000" flip="none" algn="tl"/>
                          </a:blipFill>
                          <a:ln w="1905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650" name="Conector recto 649"/>
                          <xdr:cNvCxnSpPr/>
                        </xdr:nvCxnSpPr>
                        <xdr:spPr>
                          <a:xfrm flipH="1">
                            <a:off x="2698969" y="21017556"/>
                            <a:ext cx="1875221" cy="5032"/>
                          </a:xfrm>
                          <a:prstGeom prst="line">
                            <a:avLst/>
                          </a:prstGeom>
                          <a:ln w="1270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51" name="Conector recto 650"/>
                          <xdr:cNvCxnSpPr/>
                        </xdr:nvCxnSpPr>
                        <xdr:spPr>
                          <a:xfrm flipH="1">
                            <a:off x="3217844" y="20917448"/>
                            <a:ext cx="1381479" cy="804"/>
                          </a:xfrm>
                          <a:prstGeom prst="line">
                            <a:avLst/>
                          </a:prstGeom>
                          <a:ln w="1270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sp macro="" textlink="">
                        <xdr:nvSpPr>
                          <xdr:cNvPr id="652" name="Conector 651"/>
                          <xdr:cNvSpPr/>
                        </xdr:nvSpPr>
                        <xdr:spPr>
                          <a:xfrm flipH="1">
                            <a:off x="3281862" y="20976531"/>
                            <a:ext cx="45938" cy="4591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sp macro="" textlink="">
                        <xdr:nvSpPr>
                          <xdr:cNvPr id="653" name="Conector 652"/>
                          <xdr:cNvSpPr/>
                        </xdr:nvSpPr>
                        <xdr:spPr>
                          <a:xfrm flipH="1">
                            <a:off x="3282012" y="20915576"/>
                            <a:ext cx="45938" cy="43199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sp macro="" textlink="">
                        <xdr:nvSpPr>
                          <xdr:cNvPr id="654" name="Conector 653"/>
                          <xdr:cNvSpPr/>
                        </xdr:nvSpPr>
                        <xdr:spPr>
                          <a:xfrm flipH="1">
                            <a:off x="3988742" y="20980118"/>
                            <a:ext cx="45938" cy="45910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sp macro="" textlink="">
                        <xdr:nvSpPr>
                          <xdr:cNvPr id="655" name="Conector 654"/>
                          <xdr:cNvSpPr/>
                        </xdr:nvSpPr>
                        <xdr:spPr>
                          <a:xfrm flipH="1">
                            <a:off x="3988891" y="20919163"/>
                            <a:ext cx="45938" cy="43199"/>
                          </a:xfrm>
                          <a:prstGeom prst="flowChartConnector">
                            <a:avLst/>
                          </a:prstGeom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algn="l"/>
                            <a:endParaRPr lang="es-PE" sz="1100"/>
                          </a:p>
                        </xdr:txBody>
                      </xdr:sp>
                      <xdr:cxnSp macro="">
                        <xdr:nvCxnSpPr>
                          <xdr:cNvPr id="656" name="Conector recto de flecha 655"/>
                          <xdr:cNvCxnSpPr/>
                        </xdr:nvCxnSpPr>
                        <xdr:spPr>
                          <a:xfrm flipH="1">
                            <a:off x="2275454" y="20335376"/>
                            <a:ext cx="78822" cy="1215828"/>
                          </a:xfrm>
                          <a:prstGeom prst="straightConnector1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  <a:tailEnd type="triangle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57" name="Conector recto 656"/>
                          <xdr:cNvCxnSpPr/>
                        </xdr:nvCxnSpPr>
                        <xdr:spPr>
                          <a:xfrm flipH="1">
                            <a:off x="2314757" y="20415766"/>
                            <a:ext cx="1013980" cy="8088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59" name="Conector recto 658"/>
                          <xdr:cNvCxnSpPr/>
                        </xdr:nvCxnSpPr>
                        <xdr:spPr>
                          <a:xfrm flipH="1" flipV="1">
                            <a:off x="3048730" y="21455776"/>
                            <a:ext cx="1167333" cy="4289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  <xdr:cxnSp macro="">
                    <xdr:nvCxnSpPr>
                      <xdr:cNvPr id="641" name="Conector recto 640"/>
                      <xdr:cNvCxnSpPr/>
                    </xdr:nvCxnSpPr>
                    <xdr:spPr>
                      <a:xfrm flipV="1">
                        <a:off x="2613208" y="19728737"/>
                        <a:ext cx="1090071" cy="3714"/>
                      </a:xfrm>
                      <a:prstGeom prst="line">
                        <a:avLst/>
                      </a:prstGeom>
                      <a:ln w="1270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42" name="Conector recto 641"/>
                      <xdr:cNvCxnSpPr/>
                    </xdr:nvCxnSpPr>
                    <xdr:spPr>
                      <a:xfrm flipH="1">
                        <a:off x="2565494" y="19697435"/>
                        <a:ext cx="2" cy="78669"/>
                      </a:xfrm>
                      <a:prstGeom prst="line">
                        <a:avLst/>
                      </a:prstGeom>
                      <a:ln w="1270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639" name="Conector recto 638"/>
                    <xdr:cNvCxnSpPr/>
                  </xdr:nvCxnSpPr>
                  <xdr:spPr>
                    <a:xfrm flipH="1">
                      <a:off x="2613520" y="19725450"/>
                      <a:ext cx="2" cy="78669"/>
                    </a:xfrm>
                    <a:prstGeom prst="line">
                      <a:avLst/>
                    </a:prstGeom>
                    <a:ln w="1270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637" name="Conector recto 636"/>
                  <xdr:cNvCxnSpPr/>
                </xdr:nvCxnSpPr>
                <xdr:spPr>
                  <a:xfrm flipH="1" flipV="1">
                    <a:off x="6608991" y="21242276"/>
                    <a:ext cx="1171293" cy="677448"/>
                  </a:xfrm>
                  <a:prstGeom prst="line">
                    <a:avLst/>
                  </a:prstGeom>
                  <a:ln w="1270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635" name="Conector recto 634"/>
                <xdr:cNvCxnSpPr/>
              </xdr:nvCxnSpPr>
              <xdr:spPr>
                <a:xfrm flipV="1">
                  <a:off x="7740063" y="22014652"/>
                  <a:ext cx="2391" cy="297060"/>
                </a:xfrm>
                <a:prstGeom prst="line">
                  <a:avLst/>
                </a:prstGeom>
                <a:ln w="1270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grpSp>
        <xdr:nvGrpSpPr>
          <xdr:cNvPr id="9" name="Grupo 8"/>
          <xdr:cNvGrpSpPr/>
        </xdr:nvGrpSpPr>
        <xdr:grpSpPr>
          <a:xfrm>
            <a:off x="2804584" y="21791086"/>
            <a:ext cx="2364926" cy="389016"/>
            <a:chOff x="2804584" y="21791086"/>
            <a:chExt cx="2364926" cy="389016"/>
          </a:xfrm>
        </xdr:grpSpPr>
        <xdr:cxnSp macro="">
          <xdr:nvCxnSpPr>
            <xdr:cNvPr id="825" name="Conector recto 824"/>
            <xdr:cNvCxnSpPr/>
          </xdr:nvCxnSpPr>
          <xdr:spPr>
            <a:xfrm>
              <a:off x="2804584" y="21791086"/>
              <a:ext cx="312" cy="389016"/>
            </a:xfrm>
            <a:prstGeom prst="line">
              <a:avLst/>
            </a:prstGeom>
            <a:ln w="19050">
              <a:solidFill>
                <a:srgbClr val="FF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6" name="Conector recto de flecha 825"/>
            <xdr:cNvCxnSpPr/>
          </xdr:nvCxnSpPr>
          <xdr:spPr>
            <a:xfrm flipH="1" flipV="1">
              <a:off x="2804896" y="22010420"/>
              <a:ext cx="2364614" cy="4"/>
            </a:xfrm>
            <a:prstGeom prst="straightConnector1">
              <a:avLst/>
            </a:prstGeom>
            <a:ln>
              <a:solidFill>
                <a:srgbClr val="FF0000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Q132"/>
  <sheetViews>
    <sheetView showGridLines="0" showRowColHeaders="0" tabSelected="1" zoomScaleNormal="100" workbookViewId="0">
      <selection activeCell="D9" sqref="D9"/>
    </sheetView>
  </sheetViews>
  <sheetFormatPr baseColWidth="10" defaultRowHeight="16.5" x14ac:dyDescent="0.3"/>
  <cols>
    <col min="1" max="1" width="5.7109375" style="1" customWidth="1"/>
    <col min="2" max="2" width="11.42578125" style="1"/>
    <col min="3" max="3" width="12" style="1" bestFit="1" customWidth="1"/>
    <col min="4" max="4" width="11.42578125" style="1" customWidth="1"/>
    <col min="5" max="5" width="12.85546875" style="1" bestFit="1" customWidth="1"/>
    <col min="6" max="6" width="12" style="1" bestFit="1" customWidth="1"/>
    <col min="7" max="8" width="11.42578125" style="1"/>
    <col min="9" max="9" width="12.28515625" style="1" bestFit="1" customWidth="1"/>
    <col min="10" max="10" width="11.85546875" style="1" bestFit="1" customWidth="1"/>
    <col min="11" max="11" width="12" style="1" bestFit="1" customWidth="1"/>
    <col min="12" max="13" width="11.42578125" style="1"/>
    <col min="14" max="14" width="11.42578125" style="1" customWidth="1"/>
    <col min="15" max="16384" width="11.42578125" style="1"/>
  </cols>
  <sheetData>
    <row r="1" spans="2:14" ht="17.25" thickBot="1" x14ac:dyDescent="0.35"/>
    <row r="2" spans="2:14" ht="25.5" customHeight="1" thickTop="1" thickBot="1" x14ac:dyDescent="0.35">
      <c r="B2" s="98" t="s">
        <v>39</v>
      </c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2:14" ht="17.25" thickTop="1" x14ac:dyDescent="0.3">
      <c r="K3" s="70"/>
    </row>
    <row r="4" spans="2:14" x14ac:dyDescent="0.3">
      <c r="H4" s="42" t="str">
        <f>IFERROR(H20+(G20/2)-D15,"")</f>
        <v/>
      </c>
      <c r="I4" s="118" t="str">
        <f>IFERROR(I5-(H4+K4),"")</f>
        <v/>
      </c>
      <c r="J4" s="118"/>
      <c r="K4" s="41" t="str">
        <f>IF(I6="","",K20+(L20/2))</f>
        <v/>
      </c>
    </row>
    <row r="5" spans="2:14" x14ac:dyDescent="0.3">
      <c r="I5" s="110" t="str">
        <f>IF(I6="","",I6+(L20/2)+(G20/2))</f>
        <v/>
      </c>
      <c r="J5" s="110"/>
    </row>
    <row r="6" spans="2:14" x14ac:dyDescent="0.3">
      <c r="I6" s="117"/>
      <c r="J6" s="117"/>
    </row>
    <row r="7" spans="2:14" x14ac:dyDescent="0.3">
      <c r="C7" s="35" t="s">
        <v>36</v>
      </c>
      <c r="D7" s="34"/>
      <c r="E7" s="34"/>
      <c r="L7" s="119"/>
      <c r="M7" s="119"/>
    </row>
    <row r="8" spans="2:14" x14ac:dyDescent="0.3">
      <c r="L8" s="71"/>
      <c r="M8" s="71"/>
    </row>
    <row r="9" spans="2:14" x14ac:dyDescent="0.3">
      <c r="C9" s="10" t="s">
        <v>4</v>
      </c>
      <c r="D9" s="86"/>
      <c r="E9" s="2" t="s">
        <v>0</v>
      </c>
      <c r="K9" s="1" t="s">
        <v>41</v>
      </c>
      <c r="M9" s="71"/>
    </row>
    <row r="10" spans="2:14" x14ac:dyDescent="0.3">
      <c r="C10" s="10" t="s">
        <v>3</v>
      </c>
      <c r="D10" s="86"/>
      <c r="E10" s="2" t="s">
        <v>0</v>
      </c>
      <c r="H10" s="28" t="str">
        <f>IF(D14="","",D14)</f>
        <v/>
      </c>
      <c r="I10" s="45" t="str">
        <f>IF(H10="","",H10-1)</f>
        <v/>
      </c>
      <c r="K10" s="29" t="str">
        <f>IF(K12="","",K12+1)</f>
        <v/>
      </c>
      <c r="L10" s="117"/>
      <c r="M10" s="117"/>
    </row>
    <row r="11" spans="2:14" x14ac:dyDescent="0.3">
      <c r="C11" s="10" t="s">
        <v>2</v>
      </c>
      <c r="D11" s="86"/>
      <c r="E11" s="2" t="s">
        <v>40</v>
      </c>
    </row>
    <row r="12" spans="2:14" x14ac:dyDescent="0.3">
      <c r="C12" s="10" t="s">
        <v>8</v>
      </c>
      <c r="D12" s="86"/>
      <c r="E12" s="2" t="s">
        <v>40</v>
      </c>
      <c r="K12" s="28" t="str">
        <f>IF(H10="","",IF(ISEVEN(H10),H10/2,(H10+1)/2))</f>
        <v/>
      </c>
      <c r="L12" s="106"/>
      <c r="M12" s="106"/>
    </row>
    <row r="13" spans="2:14" x14ac:dyDescent="0.3">
      <c r="C13" s="10" t="s">
        <v>21</v>
      </c>
      <c r="D13" s="87"/>
      <c r="E13" s="2" t="s">
        <v>1</v>
      </c>
      <c r="K13" s="28"/>
      <c r="L13" s="106"/>
      <c r="M13" s="106"/>
    </row>
    <row r="14" spans="2:14" x14ac:dyDescent="0.3">
      <c r="C14" s="10" t="s">
        <v>5</v>
      </c>
      <c r="D14" s="86"/>
      <c r="E14" s="2" t="s">
        <v>25</v>
      </c>
    </row>
    <row r="15" spans="2:14" x14ac:dyDescent="0.3">
      <c r="C15" s="44" t="s">
        <v>50</v>
      </c>
      <c r="D15" s="77" t="str">
        <f>IFERROR(I20/K15,"")</f>
        <v/>
      </c>
      <c r="I15" s="45" t="str">
        <f>IF(D14="","",1)</f>
        <v/>
      </c>
      <c r="K15" s="29" t="str">
        <f>IF(K12="","",K12-1)</f>
        <v/>
      </c>
      <c r="L15" s="117"/>
      <c r="M15" s="117"/>
      <c r="N15" s="6" t="s">
        <v>37</v>
      </c>
    </row>
    <row r="16" spans="2:14" x14ac:dyDescent="0.3">
      <c r="C16" s="44" t="s">
        <v>51</v>
      </c>
      <c r="D16" s="77" t="str">
        <f>IFERROR(ROUND(D13/D14,2),"")</f>
        <v/>
      </c>
      <c r="N16" s="84" t="s">
        <v>38</v>
      </c>
    </row>
    <row r="17" spans="2:15" x14ac:dyDescent="0.3">
      <c r="L17" s="106"/>
      <c r="M17" s="106"/>
    </row>
    <row r="18" spans="2:15" x14ac:dyDescent="0.3">
      <c r="I18" s="88"/>
      <c r="L18" s="106"/>
      <c r="M18" s="106"/>
    </row>
    <row r="19" spans="2:15" x14ac:dyDescent="0.3">
      <c r="E19" s="39"/>
      <c r="I19" s="30"/>
      <c r="J19" s="30"/>
    </row>
    <row r="20" spans="2:15" x14ac:dyDescent="0.3">
      <c r="E20" s="39"/>
      <c r="G20" s="89"/>
      <c r="H20" s="90"/>
      <c r="I20" s="110" t="str">
        <f>IF(I6="","",I6-(H20+K20))</f>
        <v/>
      </c>
      <c r="J20" s="110"/>
      <c r="K20" s="91"/>
      <c r="L20" s="92"/>
    </row>
    <row r="21" spans="2:15" ht="16.5" customHeight="1" x14ac:dyDescent="0.3">
      <c r="I21" s="111" t="str">
        <f>IFERROR(I20-(I18/2)+K20+(L20/2),"")</f>
        <v/>
      </c>
      <c r="J21" s="111"/>
    </row>
    <row r="22" spans="2:15" ht="16.5" customHeight="1" x14ac:dyDescent="0.3">
      <c r="I22" s="109" t="str">
        <f>IFERROR(I21-K22,"")</f>
        <v/>
      </c>
      <c r="J22" s="109"/>
      <c r="K22" s="43" t="str">
        <f>IF(I6="","",K20-0.05-(L20/2))</f>
        <v/>
      </c>
    </row>
    <row r="23" spans="2:15" ht="16.5" customHeight="1" x14ac:dyDescent="0.3">
      <c r="H23" s="69"/>
      <c r="I23" s="40"/>
      <c r="J23" s="40"/>
      <c r="K23" s="7"/>
      <c r="M23" s="7"/>
    </row>
    <row r="24" spans="2:15" ht="16.5" customHeight="1" x14ac:dyDescent="0.3">
      <c r="L24" s="43"/>
    </row>
    <row r="25" spans="2:15" ht="16.5" customHeight="1" x14ac:dyDescent="0.3">
      <c r="B25" s="37" t="s">
        <v>44</v>
      </c>
      <c r="C25" s="11"/>
      <c r="E25" s="27"/>
      <c r="F25" s="27"/>
      <c r="G25" s="27"/>
      <c r="H25" s="27"/>
      <c r="J25" s="37" t="s">
        <v>53</v>
      </c>
    </row>
    <row r="26" spans="2:15" x14ac:dyDescent="0.3">
      <c r="B26" s="32" t="s">
        <v>52</v>
      </c>
      <c r="D26" s="36" t="str">
        <f>IFERROR((D27+D28)/2,"")</f>
        <v/>
      </c>
      <c r="J26" s="32" t="s">
        <v>45</v>
      </c>
      <c r="L26" s="15" t="str">
        <f>IFERROR((L27+L28)/2,"")</f>
        <v/>
      </c>
    </row>
    <row r="27" spans="2:15" x14ac:dyDescent="0.3">
      <c r="C27" s="9" t="s">
        <v>42</v>
      </c>
      <c r="D27" s="31" t="str">
        <f>IFERROR((I20-(I18/2)+K20)/20,"")</f>
        <v/>
      </c>
      <c r="K27" s="9" t="s">
        <v>42</v>
      </c>
      <c r="L27" s="31" t="str">
        <f>IF(I6="","",I6/20)</f>
        <v/>
      </c>
    </row>
    <row r="28" spans="2:15" x14ac:dyDescent="0.3">
      <c r="C28" s="9" t="s">
        <v>42</v>
      </c>
      <c r="D28" s="31" t="str">
        <f>IFERROR((I20-(I18/2)+K20)/25,"")</f>
        <v/>
      </c>
      <c r="K28" s="9" t="s">
        <v>42</v>
      </c>
      <c r="L28" s="31" t="str">
        <f>IF(I6="","",I6/25)</f>
        <v/>
      </c>
    </row>
    <row r="29" spans="2:15" x14ac:dyDescent="0.3">
      <c r="C29" s="107" t="str">
        <f>IF(D26="","",ROUND(D26,2))</f>
        <v/>
      </c>
      <c r="D29" s="108"/>
      <c r="G29" s="47" t="str">
        <f>IF(D15="","",D15)</f>
        <v/>
      </c>
      <c r="K29" s="107" t="str">
        <f>IF(L26="","",ROUND(L26,2))</f>
        <v/>
      </c>
      <c r="L29" s="108"/>
      <c r="O29" s="47" t="str">
        <f>IF(D15="","",D15)</f>
        <v/>
      </c>
    </row>
    <row r="30" spans="2:15" x14ac:dyDescent="0.3">
      <c r="B30" s="12"/>
    </row>
    <row r="31" spans="2:15" x14ac:dyDescent="0.3">
      <c r="B31" s="32" t="s">
        <v>54</v>
      </c>
      <c r="F31" s="48" t="str">
        <f>IF(D16="","",D16)</f>
        <v/>
      </c>
      <c r="J31" s="32" t="s">
        <v>46</v>
      </c>
      <c r="N31" s="48" t="str">
        <f>IF(D16="","",D16)</f>
        <v/>
      </c>
    </row>
    <row r="32" spans="2:15" x14ac:dyDescent="0.3">
      <c r="D32" s="46" t="str">
        <f>IFERROR(D13/D14,"")</f>
        <v/>
      </c>
      <c r="G32" s="65" t="str">
        <f>IF(C29="","",C29)</f>
        <v/>
      </c>
      <c r="L32" s="46" t="str">
        <f>IFERROR(D13/D14,"")</f>
        <v/>
      </c>
      <c r="O32" s="65" t="str">
        <f>IF(K29="","",K29)</f>
        <v/>
      </c>
    </row>
    <row r="33" spans="2:15" ht="18" x14ac:dyDescent="0.3">
      <c r="C33" s="3" t="s">
        <v>26</v>
      </c>
      <c r="D33" s="33" t="str">
        <f>IFERROR(D15/(SQRT(D15^2+D16^2)),"")</f>
        <v/>
      </c>
      <c r="G33" s="49" t="str">
        <f>IF(D34="","",D34)</f>
        <v/>
      </c>
      <c r="K33" s="3" t="s">
        <v>26</v>
      </c>
      <c r="L33" s="33" t="str">
        <f>IFERROR(D15/(SQRT(D15^2+D16^2)),"")</f>
        <v/>
      </c>
      <c r="O33" s="49" t="str">
        <f>IF(L34="","",L34)</f>
        <v/>
      </c>
    </row>
    <row r="34" spans="2:15" x14ac:dyDescent="0.3">
      <c r="B34" s="4"/>
      <c r="C34" s="18" t="s">
        <v>43</v>
      </c>
      <c r="D34" s="20" t="str">
        <f>IFERROR(IF(N16="https://www.youtube.com/c/HebMerma",(C29*100)/D33,18),"")</f>
        <v/>
      </c>
      <c r="J34" s="4"/>
      <c r="K34" s="18" t="s">
        <v>43</v>
      </c>
      <c r="L34" s="20" t="str">
        <f>IFERROR(IF(N16="https://www.youtube.com/c/HebMerma",(K29*100)/L33,18),"")</f>
        <v/>
      </c>
    </row>
    <row r="35" spans="2:15" x14ac:dyDescent="0.3">
      <c r="C35" s="18" t="s">
        <v>6</v>
      </c>
      <c r="D35" s="20" t="str">
        <f>IFERROR(D34+(D32*100)/2,"")</f>
        <v/>
      </c>
      <c r="K35" s="18" t="s">
        <v>6</v>
      </c>
      <c r="L35" s="20" t="str">
        <f>IFERROR(L34+(L32*100)/2,"")</f>
        <v/>
      </c>
    </row>
    <row r="37" spans="2:15" x14ac:dyDescent="0.3">
      <c r="B37" s="32" t="s">
        <v>55</v>
      </c>
      <c r="J37" s="32" t="s">
        <v>73</v>
      </c>
    </row>
    <row r="38" spans="2:15" x14ac:dyDescent="0.3">
      <c r="D38" s="54" t="s">
        <v>60</v>
      </c>
      <c r="G38" s="54" t="s">
        <v>69</v>
      </c>
      <c r="L38" s="54" t="s">
        <v>67</v>
      </c>
      <c r="O38" s="54" t="s">
        <v>68</v>
      </c>
    </row>
    <row r="39" spans="2:15" x14ac:dyDescent="0.3">
      <c r="C39" s="21" t="s">
        <v>47</v>
      </c>
      <c r="D39" s="38" t="str">
        <f>IFERROR((D35/100)*L15*2.4,"")</f>
        <v/>
      </c>
      <c r="F39" s="21" t="s">
        <v>47</v>
      </c>
      <c r="G39" s="38" t="str">
        <f>IFERROR(C29*L15*2.4,"")</f>
        <v/>
      </c>
      <c r="K39" s="21" t="s">
        <v>47</v>
      </c>
      <c r="L39" s="38" t="str">
        <f>IFERROR((L35/100)*L10*2.4,"")</f>
        <v/>
      </c>
      <c r="N39" s="21" t="s">
        <v>47</v>
      </c>
      <c r="O39" s="38" t="str">
        <f>IFERROR(K29*L10*2.4,"")</f>
        <v/>
      </c>
    </row>
    <row r="40" spans="2:15" ht="17.25" thickBot="1" x14ac:dyDescent="0.35">
      <c r="C40" s="21" t="s">
        <v>49</v>
      </c>
      <c r="D40" s="52" t="str">
        <f>IF(D11="","",(D11/1000)*L15)</f>
        <v/>
      </c>
      <c r="F40" s="21" t="s">
        <v>49</v>
      </c>
      <c r="G40" s="38" t="str">
        <f>IF(D11="","",L15*(D11/1000))</f>
        <v/>
      </c>
      <c r="K40" s="21" t="s">
        <v>49</v>
      </c>
      <c r="L40" s="52" t="str">
        <f>IF(D11="","",(D11/1000)*L10)</f>
        <v/>
      </c>
      <c r="N40" s="21" t="s">
        <v>49</v>
      </c>
      <c r="O40" s="38" t="str">
        <f>IF(D11="","",L10*(D11/1000))</f>
        <v/>
      </c>
    </row>
    <row r="41" spans="2:15" ht="17.25" thickBot="1" x14ac:dyDescent="0.35">
      <c r="C41" s="50" t="s">
        <v>57</v>
      </c>
      <c r="D41" s="53" t="str">
        <f>IFERROR(D40+D39,"")</f>
        <v/>
      </c>
      <c r="F41" s="50" t="s">
        <v>57</v>
      </c>
      <c r="G41" s="53" t="str">
        <f>IFERROR(G40+G39,"")</f>
        <v/>
      </c>
      <c r="K41" s="50" t="s">
        <v>57</v>
      </c>
      <c r="L41" s="53" t="str">
        <f>IFERROR(L40+L39,"")</f>
        <v/>
      </c>
      <c r="N41" s="50" t="s">
        <v>57</v>
      </c>
      <c r="O41" s="53" t="str">
        <f>IFERROR(O40+O39,"")</f>
        <v/>
      </c>
    </row>
    <row r="43" spans="2:15" ht="17.25" thickBot="1" x14ac:dyDescent="0.35">
      <c r="C43" s="21" t="s">
        <v>48</v>
      </c>
      <c r="D43" s="51" t="str">
        <f>IF(D12="","",(D12/1000)*L15)</f>
        <v/>
      </c>
      <c r="F43" s="21" t="s">
        <v>48</v>
      </c>
      <c r="G43" s="51" t="str">
        <f>IF(D12="","",(D12/1000)*L15)</f>
        <v/>
      </c>
      <c r="K43" s="21" t="s">
        <v>48</v>
      </c>
      <c r="L43" s="51" t="str">
        <f>IF(D12="","",(D12/1000)*L10)</f>
        <v/>
      </c>
      <c r="N43" s="21" t="s">
        <v>48</v>
      </c>
      <c r="O43" s="51" t="str">
        <f>IF(D12="","",(D12/1000)*L10)</f>
        <v/>
      </c>
    </row>
    <row r="44" spans="2:15" ht="17.25" thickBot="1" x14ac:dyDescent="0.35">
      <c r="C44" s="50" t="s">
        <v>58</v>
      </c>
      <c r="D44" s="53" t="str">
        <f>IF(D35="","",D43)</f>
        <v/>
      </c>
      <c r="F44" s="50" t="s">
        <v>58</v>
      </c>
      <c r="G44" s="53" t="str">
        <f>IF(D35="","",G43)</f>
        <v/>
      </c>
      <c r="K44" s="50" t="s">
        <v>58</v>
      </c>
      <c r="L44" s="53" t="str">
        <f>IF(L35="","",L43)</f>
        <v/>
      </c>
      <c r="N44" s="50" t="s">
        <v>58</v>
      </c>
      <c r="O44" s="53" t="str">
        <f>IF(L35="","",O43)</f>
        <v/>
      </c>
    </row>
    <row r="45" spans="2:15" ht="17.25" thickBot="1" x14ac:dyDescent="0.35"/>
    <row r="46" spans="2:15" ht="17.25" thickBot="1" x14ac:dyDescent="0.35">
      <c r="C46" s="50" t="s">
        <v>59</v>
      </c>
      <c r="D46" s="53" t="str">
        <f>IFERROR((1.4*D41)+(1.7*D44),"")</f>
        <v/>
      </c>
      <c r="F46" s="50" t="s">
        <v>59</v>
      </c>
      <c r="G46" s="53" t="str">
        <f>IFERROR((1.4*G41)+(1.7*G44),"")</f>
        <v/>
      </c>
      <c r="K46" s="50" t="s">
        <v>59</v>
      </c>
      <c r="L46" s="53" t="str">
        <f>IFERROR((1.4*L41)+(1.7*L44),"")</f>
        <v/>
      </c>
      <c r="N46" s="50" t="s">
        <v>59</v>
      </c>
      <c r="O46" s="53" t="str">
        <f>IFERROR((1.4*O41)+(1.7*O44),"")</f>
        <v/>
      </c>
    </row>
    <row r="48" spans="2:15" x14ac:dyDescent="0.3">
      <c r="B48" s="32" t="s">
        <v>56</v>
      </c>
      <c r="J48" s="32" t="s">
        <v>72</v>
      </c>
    </row>
    <row r="50" spans="2:16" x14ac:dyDescent="0.3">
      <c r="C50" s="112" t="str">
        <f>IF(D46="","",D46)</f>
        <v/>
      </c>
      <c r="D50" s="112"/>
      <c r="M50" s="112" t="str">
        <f>IF(L46="","",L46)</f>
        <v/>
      </c>
      <c r="N50" s="112"/>
    </row>
    <row r="51" spans="2:16" x14ac:dyDescent="0.3">
      <c r="E51" s="105" t="str">
        <f>IF(G46="","",G46)</f>
        <v/>
      </c>
      <c r="F51" s="105"/>
      <c r="K51" s="113" t="str">
        <f>IF(O46="","",O46)</f>
        <v/>
      </c>
      <c r="L51" s="113"/>
      <c r="O51" s="105" t="str">
        <f>IF(O46="","",O46)</f>
        <v/>
      </c>
      <c r="P51" s="105"/>
    </row>
    <row r="54" spans="2:16" x14ac:dyDescent="0.3">
      <c r="C54" s="114" t="str">
        <f>IF(I22="","",I22)</f>
        <v/>
      </c>
      <c r="D54" s="114"/>
      <c r="E54" s="68" t="str">
        <f>IF(K22="","",K22)</f>
        <v/>
      </c>
      <c r="L54" s="68" t="str">
        <f>IF(H4="","",H4)</f>
        <v/>
      </c>
      <c r="M54" s="114" t="str">
        <f>IF(I4="","",I4)</f>
        <v/>
      </c>
      <c r="N54" s="114"/>
      <c r="O54" s="68" t="str">
        <f>IF(K4="","",K4)</f>
        <v/>
      </c>
    </row>
    <row r="55" spans="2:16" x14ac:dyDescent="0.3">
      <c r="D55" s="68" t="str">
        <f>IF(I21="","",I21)</f>
        <v/>
      </c>
      <c r="M55" s="114" t="str">
        <f>IF(I5="","",I5)</f>
        <v/>
      </c>
      <c r="N55" s="114"/>
    </row>
    <row r="56" spans="2:16" x14ac:dyDescent="0.3">
      <c r="B56" s="116" t="str">
        <f>IFERROR((G41+G44)*(D55/2)+(E51-(G41+G44))*C54*(C50/D55),"")</f>
        <v/>
      </c>
      <c r="C56" s="116"/>
      <c r="K56" s="116" t="str">
        <f>IFERROR((O41+O44)*(M55/2)+((L41+L44)-(O41+O44))*M54*(M50/M55),"")</f>
        <v/>
      </c>
      <c r="L56" s="116"/>
      <c r="M56" s="66"/>
    </row>
    <row r="57" spans="2:16" x14ac:dyDescent="0.3">
      <c r="C57" s="55" t="str">
        <f>IFERROR(B56/(D41+D44),"")</f>
        <v/>
      </c>
      <c r="L57" s="55" t="str">
        <f>IFERROR((K56+(M50-K51)*L54)/M50,"")</f>
        <v/>
      </c>
    </row>
    <row r="60" spans="2:16" x14ac:dyDescent="0.3">
      <c r="E60" s="5"/>
      <c r="O60" s="5"/>
    </row>
    <row r="61" spans="2:16" x14ac:dyDescent="0.3">
      <c r="C61" s="115" t="str">
        <f>IFERROR(B56*C57-E51*((C57^2)/2),"")</f>
        <v/>
      </c>
      <c r="D61" s="115"/>
      <c r="E61" s="115"/>
      <c r="M61" s="115" t="str">
        <f>IFERROR(K56*L57-(O41+O44)*((L57^2)/2)-(M50-K51)*((L57-L54)^2/2),"")</f>
        <v/>
      </c>
      <c r="N61" s="115"/>
      <c r="O61" s="67"/>
    </row>
    <row r="63" spans="2:16" x14ac:dyDescent="0.3">
      <c r="B63" s="32" t="s">
        <v>61</v>
      </c>
      <c r="J63" s="32" t="s">
        <v>71</v>
      </c>
    </row>
    <row r="64" spans="2:16" x14ac:dyDescent="0.3">
      <c r="G64" s="56" t="s">
        <v>62</v>
      </c>
      <c r="H64" s="93"/>
      <c r="O64" s="56" t="s">
        <v>62</v>
      </c>
      <c r="P64" s="93"/>
    </row>
    <row r="65" spans="3:16" ht="17.25" thickBot="1" x14ac:dyDescent="0.35">
      <c r="H65" s="57" t="str">
        <f>IFERROR(IF(N16="https://www.youtube.com/c/HebMerma",(VLOOKUP(H64,N83:O92,2,FALSE)),11),"")</f>
        <v/>
      </c>
      <c r="P65" s="57" t="str">
        <f>IFERROR(IF(N16="https://www.youtube.com/c/HebMerma",(VLOOKUP(P64,N83:O92,2,FALSE)),11),"")</f>
        <v/>
      </c>
    </row>
    <row r="66" spans="3:16" ht="18.75" thickBot="1" x14ac:dyDescent="0.35">
      <c r="E66" s="8"/>
      <c r="G66" s="103" t="str">
        <f>IFERROR(IF(Q93="https://www.youtube.com/c/HebMerma",(C29*100)-2-(H65/2),""),"")</f>
        <v/>
      </c>
      <c r="H66" s="104"/>
      <c r="M66" s="8"/>
      <c r="O66" s="103" t="str">
        <f>IFERROR(IF(N16="https://www.youtube.com/c/HebMerma",(K29*100)-2-(P65/2),""),"")</f>
        <v/>
      </c>
      <c r="P66" s="104"/>
    </row>
    <row r="68" spans="3:16" x14ac:dyDescent="0.3">
      <c r="G68" s="13"/>
      <c r="I68" s="14" t="s">
        <v>7</v>
      </c>
      <c r="O68" s="13"/>
    </row>
    <row r="71" spans="3:16" x14ac:dyDescent="0.3">
      <c r="D71" s="21" t="s">
        <v>63</v>
      </c>
      <c r="K71" s="21" t="s">
        <v>63</v>
      </c>
    </row>
    <row r="72" spans="3:16" ht="17.25" thickBot="1" x14ac:dyDescent="0.35"/>
    <row r="73" spans="3:16" ht="17.25" thickBot="1" x14ac:dyDescent="0.35">
      <c r="D73" s="50" t="s">
        <v>64</v>
      </c>
      <c r="E73" s="58" t="str">
        <f>IFERROR(0.9*C61,"")</f>
        <v/>
      </c>
      <c r="K73" s="50" t="s">
        <v>64</v>
      </c>
      <c r="L73" s="58" t="str">
        <f>IFERROR(0.9*M61,"")</f>
        <v/>
      </c>
    </row>
    <row r="75" spans="3:16" x14ac:dyDescent="0.3">
      <c r="C75" s="23" t="s">
        <v>9</v>
      </c>
      <c r="E75" s="73" t="s">
        <v>70</v>
      </c>
      <c r="F75" s="94"/>
      <c r="J75" s="23" t="s">
        <v>9</v>
      </c>
      <c r="L75" s="73" t="s">
        <v>70</v>
      </c>
      <c r="M75" s="94"/>
    </row>
    <row r="77" spans="3:16" x14ac:dyDescent="0.3">
      <c r="C77" s="16" t="s">
        <v>14</v>
      </c>
      <c r="D77" s="63" t="str">
        <f>IFERROR((E73*10^5)/(0.9*D10*(G66-(F75/2))),"")</f>
        <v/>
      </c>
      <c r="E77" s="62"/>
      <c r="J77" s="16" t="s">
        <v>14</v>
      </c>
      <c r="K77" s="63" t="str">
        <f>IFERROR((L73*10^5)/(0.9*D10*(O66-(M75/2))),"")</f>
        <v/>
      </c>
      <c r="L77" s="62"/>
    </row>
    <row r="78" spans="3:16" x14ac:dyDescent="0.3">
      <c r="C78" s="16" t="s">
        <v>10</v>
      </c>
      <c r="D78" s="72" t="str">
        <f>IFERROR(0.0018*100*G66,"")</f>
        <v/>
      </c>
      <c r="E78" s="12" t="str">
        <f>IF(D78="","",IF(D78&lt;D77,"OK","No cumple"))</f>
        <v/>
      </c>
      <c r="J78" s="16" t="s">
        <v>10</v>
      </c>
      <c r="K78" s="72" t="str">
        <f>IFERROR(0.0018*100*O66,"")</f>
        <v/>
      </c>
      <c r="L78" s="12" t="str">
        <f>IF(K78="","",IF(K78&lt;K77,"OK","No cumple"))</f>
        <v/>
      </c>
    </row>
    <row r="79" spans="3:16" x14ac:dyDescent="0.3">
      <c r="C79" s="16" t="s">
        <v>11</v>
      </c>
      <c r="D79" s="95"/>
      <c r="E79" s="59" t="str">
        <f>IF(E78="ok",VLOOKUP(D79,N83:Q92,4,FALSE),"")</f>
        <v/>
      </c>
      <c r="J79" s="16" t="s">
        <v>11</v>
      </c>
      <c r="K79" s="95"/>
      <c r="L79" s="59" t="str">
        <f>IF(L78="ok",VLOOKUP(K79,N83:Q92,4,FALSE),"")</f>
        <v/>
      </c>
    </row>
    <row r="80" spans="3:16" ht="17.25" thickBot="1" x14ac:dyDescent="0.35">
      <c r="C80" s="16" t="s">
        <v>22</v>
      </c>
      <c r="D80" s="24" t="str">
        <f>IFERROR(IF(E78="ok",(E79/D77)*100,""),"")</f>
        <v/>
      </c>
      <c r="E80" s="25" t="str">
        <f>IF(D80="","","cm")</f>
        <v/>
      </c>
      <c r="J80" s="16" t="s">
        <v>22</v>
      </c>
      <c r="K80" s="24" t="str">
        <f>IFERROR(IF(L78="ok",(L79/K77)*100,""),"")</f>
        <v/>
      </c>
      <c r="L80" s="25" t="str">
        <f>IF(K80="","","cm")</f>
        <v/>
      </c>
    </row>
    <row r="81" spans="3:17" ht="17.25" thickBot="1" x14ac:dyDescent="0.35">
      <c r="C81" s="16" t="s">
        <v>23</v>
      </c>
      <c r="D81" s="60" t="str">
        <f>IF(D80="","",D79)</f>
        <v/>
      </c>
      <c r="E81" s="61" t="str">
        <f>IFERROR((FLOOR(D80,5))/100,"")</f>
        <v/>
      </c>
      <c r="J81" s="16" t="s">
        <v>23</v>
      </c>
      <c r="K81" s="60" t="str">
        <f>IF(K80="","",K79)</f>
        <v/>
      </c>
      <c r="L81" s="61" t="str">
        <f>IFERROR((FLOOR(K80,5))/100,"")</f>
        <v/>
      </c>
    </row>
    <row r="82" spans="3:17" ht="17.25" thickBot="1" x14ac:dyDescent="0.35">
      <c r="F82" s="26"/>
      <c r="M82" s="26"/>
    </row>
    <row r="83" spans="3:17" ht="27" thickTop="1" thickBot="1" x14ac:dyDescent="0.35">
      <c r="C83" s="23" t="s">
        <v>13</v>
      </c>
      <c r="J83" s="23" t="s">
        <v>13</v>
      </c>
      <c r="N83" s="22" t="s">
        <v>17</v>
      </c>
      <c r="O83" s="22" t="s">
        <v>18</v>
      </c>
      <c r="P83" s="22" t="s">
        <v>19</v>
      </c>
      <c r="Q83" s="22" t="s">
        <v>20</v>
      </c>
    </row>
    <row r="84" spans="3:17" ht="17.25" thickTop="1" x14ac:dyDescent="0.3">
      <c r="N84" s="74" t="s">
        <v>27</v>
      </c>
      <c r="O84" s="120">
        <v>0.63200000000000001</v>
      </c>
      <c r="P84" s="120">
        <v>2</v>
      </c>
      <c r="Q84" s="121">
        <v>0.32</v>
      </c>
    </row>
    <row r="85" spans="3:17" x14ac:dyDescent="0.3">
      <c r="C85" s="16" t="s">
        <v>15</v>
      </c>
      <c r="D85" s="63" t="str">
        <f>IFERROR(D77/2,"")</f>
        <v/>
      </c>
      <c r="E85" s="62"/>
      <c r="J85" s="16" t="s">
        <v>15</v>
      </c>
      <c r="K85" s="63" t="str">
        <f>IFERROR(K77/2,"")</f>
        <v/>
      </c>
      <c r="L85" s="62"/>
      <c r="N85" s="75" t="s">
        <v>28</v>
      </c>
      <c r="O85" s="122">
        <v>0.95199999999999996</v>
      </c>
      <c r="P85" s="122">
        <v>3</v>
      </c>
      <c r="Q85" s="123">
        <v>0.71</v>
      </c>
    </row>
    <row r="86" spans="3:17" x14ac:dyDescent="0.3">
      <c r="C86" s="16" t="s">
        <v>24</v>
      </c>
      <c r="D86" s="72" t="str">
        <f>IFERROR(E87*L15,"")</f>
        <v/>
      </c>
      <c r="E86" s="12" t="str">
        <f>IF(D86="","",IFERROR(IF(D86&lt;D85,"OK","No cumple"),""))</f>
        <v/>
      </c>
      <c r="J86" s="16" t="s">
        <v>24</v>
      </c>
      <c r="K86" s="72" t="str">
        <f>IFERROR(L87*L10,"")</f>
        <v/>
      </c>
      <c r="L86" s="12" t="str">
        <f>IF(K86="","",IFERROR(IF(K86&lt;K85,"OK","No cumple"),""))</f>
        <v/>
      </c>
      <c r="N86" s="75" t="s">
        <v>29</v>
      </c>
      <c r="O86" s="122">
        <v>1.27</v>
      </c>
      <c r="P86" s="122">
        <v>4</v>
      </c>
      <c r="Q86" s="123">
        <v>1.29</v>
      </c>
    </row>
    <row r="87" spans="3:17" x14ac:dyDescent="0.3">
      <c r="C87" s="16" t="s">
        <v>11</v>
      </c>
      <c r="D87" s="95"/>
      <c r="E87" s="59" t="str">
        <f>IF(D85="","",VLOOKUP(D87,N83:Q92,4,FALSE))</f>
        <v/>
      </c>
      <c r="J87" s="16" t="s">
        <v>11</v>
      </c>
      <c r="K87" s="95"/>
      <c r="L87" s="59" t="str">
        <f>IF(K85="","",VLOOKUP(K87,N83:Q92,4,FALSE))</f>
        <v/>
      </c>
      <c r="N87" s="75" t="s">
        <v>30</v>
      </c>
      <c r="O87" s="122">
        <v>1.5880000000000001</v>
      </c>
      <c r="P87" s="122">
        <v>5</v>
      </c>
      <c r="Q87" s="123">
        <v>2</v>
      </c>
    </row>
    <row r="88" spans="3:17" ht="17.25" thickBot="1" x14ac:dyDescent="0.35">
      <c r="C88" s="16" t="s">
        <v>22</v>
      </c>
      <c r="D88" s="24" t="str">
        <f>IFERROR(IF(E86="ok",((E87/D85)*100)-5,""),"")</f>
        <v/>
      </c>
      <c r="E88" s="25" t="str">
        <f>IF(D88="","","cm")</f>
        <v/>
      </c>
      <c r="J88" s="16" t="s">
        <v>22</v>
      </c>
      <c r="K88" s="24" t="str">
        <f>IFERROR(IF(L86="ok",((L87/K85)*100)-5,""),"")</f>
        <v/>
      </c>
      <c r="L88" s="25" t="str">
        <f>IF(K88="","","cm")</f>
        <v/>
      </c>
      <c r="N88" s="75" t="s">
        <v>31</v>
      </c>
      <c r="O88" s="122">
        <v>1.905</v>
      </c>
      <c r="P88" s="122">
        <v>6</v>
      </c>
      <c r="Q88" s="123">
        <v>2.84</v>
      </c>
    </row>
    <row r="89" spans="3:17" ht="17.25" thickBot="1" x14ac:dyDescent="0.35">
      <c r="C89" s="16" t="s">
        <v>12</v>
      </c>
      <c r="D89" s="60" t="str">
        <f>IF(D88="","",D87)</f>
        <v/>
      </c>
      <c r="E89" s="61" t="str">
        <f>IFERROR((FLOOR(D88,5))/100,"")</f>
        <v/>
      </c>
      <c r="J89" s="16" t="s">
        <v>12</v>
      </c>
      <c r="K89" s="60" t="str">
        <f>IF(K88="","",K87)</f>
        <v/>
      </c>
      <c r="L89" s="61" t="str">
        <f>IFERROR((FLOOR(K88,5))/100,"")</f>
        <v/>
      </c>
      <c r="N89" s="75" t="s">
        <v>32</v>
      </c>
      <c r="O89" s="122">
        <v>2.54</v>
      </c>
      <c r="P89" s="122">
        <v>8</v>
      </c>
      <c r="Q89" s="123">
        <v>5.0999999999999996</v>
      </c>
    </row>
    <row r="90" spans="3:17" ht="17.25" thickBot="1" x14ac:dyDescent="0.35">
      <c r="C90" s="16" t="s">
        <v>66</v>
      </c>
      <c r="D90" s="64" t="str">
        <f>IFERROR(I20/5,"")</f>
        <v/>
      </c>
      <c r="J90" s="16" t="s">
        <v>66</v>
      </c>
      <c r="K90" s="64" t="str">
        <f>IF(K85="","",(I6-H20-K20)/5)</f>
        <v/>
      </c>
      <c r="N90" s="75" t="s">
        <v>33</v>
      </c>
      <c r="O90" s="122">
        <v>2.8650000000000002</v>
      </c>
      <c r="P90" s="122">
        <v>9</v>
      </c>
      <c r="Q90" s="123">
        <v>6.45</v>
      </c>
    </row>
    <row r="91" spans="3:17" x14ac:dyDescent="0.3">
      <c r="C91" s="17"/>
      <c r="J91" s="17"/>
      <c r="N91" s="75" t="s">
        <v>34</v>
      </c>
      <c r="O91" s="122">
        <v>3.226</v>
      </c>
      <c r="P91" s="122">
        <v>10</v>
      </c>
      <c r="Q91" s="123">
        <v>8.19</v>
      </c>
    </row>
    <row r="92" spans="3:17" ht="17.25" thickBot="1" x14ac:dyDescent="0.35">
      <c r="C92" s="23" t="s">
        <v>16</v>
      </c>
      <c r="J92" s="23" t="s">
        <v>16</v>
      </c>
      <c r="N92" s="76" t="s">
        <v>35</v>
      </c>
      <c r="O92" s="124">
        <v>3.58</v>
      </c>
      <c r="P92" s="124">
        <v>11</v>
      </c>
      <c r="Q92" s="125">
        <v>10.07</v>
      </c>
    </row>
    <row r="93" spans="3:17" ht="17.25" thickTop="1" x14ac:dyDescent="0.3">
      <c r="Q93" s="85" t="s">
        <v>38</v>
      </c>
    </row>
    <row r="94" spans="3:17" x14ac:dyDescent="0.3">
      <c r="C94" s="16" t="s">
        <v>65</v>
      </c>
      <c r="D94" s="63" t="str">
        <f>IFERROR(IF(Q93="https://www.youtube.com/c/HebMerma",0.0018*100*(C29*100),""),"")</f>
        <v/>
      </c>
      <c r="J94" s="16" t="s">
        <v>65</v>
      </c>
      <c r="K94" s="63" t="str">
        <f>IFERROR(IF(Q93="https://www.youtube.com/c/HebMerma",0.0018*100*(K29*100),""),"")</f>
        <v/>
      </c>
    </row>
    <row r="95" spans="3:17" x14ac:dyDescent="0.3">
      <c r="C95" s="16" t="s">
        <v>11</v>
      </c>
      <c r="D95" s="95"/>
      <c r="E95" s="59" t="str">
        <f>IF(D94="","",VLOOKUP(D95,N83:Q92,4,FALSE))</f>
        <v/>
      </c>
      <c r="J95" s="16" t="s">
        <v>11</v>
      </c>
      <c r="K95" s="95"/>
      <c r="L95" s="59" t="str">
        <f>IF(K94="","",VLOOKUP(K95,N83:Q92,4,FALSE))</f>
        <v/>
      </c>
    </row>
    <row r="96" spans="3:17" ht="17.25" thickBot="1" x14ac:dyDescent="0.35">
      <c r="C96" s="16" t="s">
        <v>22</v>
      </c>
      <c r="D96" s="24" t="str">
        <f>IFERROR((((L15*100)*E95)/D94)-5,"")</f>
        <v/>
      </c>
      <c r="E96" s="25" t="str">
        <f>IF(D96="","","cm")</f>
        <v/>
      </c>
      <c r="J96" s="16" t="s">
        <v>22</v>
      </c>
      <c r="K96" s="24" t="str">
        <f>IFERROR((((L10*100)*L95)/K94)-5,"")</f>
        <v/>
      </c>
      <c r="L96" s="25" t="str">
        <f>IF(K96="","","cm")</f>
        <v/>
      </c>
    </row>
    <row r="97" spans="3:15" ht="17.25" thickBot="1" x14ac:dyDescent="0.35">
      <c r="C97" s="16" t="s">
        <v>12</v>
      </c>
      <c r="D97" s="60" t="str">
        <f>IF(D96="","",D95)</f>
        <v/>
      </c>
      <c r="E97" s="61" t="str">
        <f>IFERROR((FLOOR(D96,5))/100,"")</f>
        <v/>
      </c>
      <c r="J97" s="16" t="s">
        <v>12</v>
      </c>
      <c r="K97" s="60" t="str">
        <f>IF(K96="","",K95)</f>
        <v/>
      </c>
      <c r="L97" s="61" t="str">
        <f>IFERROR((FLOOR(K96,5))/100,"")</f>
        <v/>
      </c>
    </row>
    <row r="99" spans="3:15" x14ac:dyDescent="0.3">
      <c r="G99" s="37" t="s">
        <v>74</v>
      </c>
      <c r="O99" s="19"/>
    </row>
    <row r="101" spans="3:15" x14ac:dyDescent="0.3">
      <c r="F101" s="78" t="str">
        <f>IF(H20="","",H20)</f>
        <v/>
      </c>
      <c r="G101" s="78"/>
      <c r="I101" s="79" t="str">
        <f>IF(I20="","",I20)</f>
        <v/>
      </c>
      <c r="L101" s="79" t="str">
        <f>IF(K20="","",K20)</f>
        <v/>
      </c>
    </row>
    <row r="105" spans="3:15" x14ac:dyDescent="0.3">
      <c r="H105" s="101" t="str">
        <f>IF(K90="","",K90)</f>
        <v/>
      </c>
      <c r="I105" s="101"/>
    </row>
    <row r="108" spans="3:15" x14ac:dyDescent="0.3">
      <c r="F108" s="80" t="str">
        <f>IF(K89="","",K89)</f>
        <v/>
      </c>
      <c r="G108" s="81" t="str">
        <f>IF(L89="","",L89)</f>
        <v/>
      </c>
      <c r="J108" s="83" t="str">
        <f>IF(I124="","",I124)</f>
        <v/>
      </c>
    </row>
    <row r="109" spans="3:15" x14ac:dyDescent="0.3">
      <c r="N109" s="82" t="str">
        <f>IF(L20="","",L20)</f>
        <v/>
      </c>
    </row>
    <row r="110" spans="3:15" x14ac:dyDescent="0.3">
      <c r="G110" s="97" t="str">
        <f>IF(K29="","",K29)</f>
        <v/>
      </c>
      <c r="H110" s="97"/>
      <c r="K110" s="82" t="str">
        <f>IF(H126="","",H126)</f>
        <v/>
      </c>
    </row>
    <row r="112" spans="3:15" x14ac:dyDescent="0.3">
      <c r="L112" s="80" t="str">
        <f>IF(K97="","",K97)</f>
        <v/>
      </c>
      <c r="M112" s="81" t="str">
        <f>IF(L97="","",L97)</f>
        <v/>
      </c>
    </row>
    <row r="114" spans="8:13" x14ac:dyDescent="0.3">
      <c r="I114" s="80" t="str">
        <f>IF(K81="","",K81)</f>
        <v/>
      </c>
      <c r="J114" s="81" t="str">
        <f>IF(L81="","",L81)</f>
        <v/>
      </c>
    </row>
    <row r="120" spans="8:13" x14ac:dyDescent="0.3">
      <c r="K120" s="80" t="str">
        <f>IF(D97="","",D97)</f>
        <v/>
      </c>
      <c r="L120" s="81" t="str">
        <f>IF(E97="","",E97)</f>
        <v/>
      </c>
    </row>
    <row r="124" spans="8:13" x14ac:dyDescent="0.3">
      <c r="I124" s="101" t="str">
        <f>IF(G29="","",G29)</f>
        <v/>
      </c>
      <c r="J124" s="101"/>
    </row>
    <row r="125" spans="8:13" x14ac:dyDescent="0.3">
      <c r="L125" s="80" t="str">
        <f>IF(D81="","",D81)</f>
        <v/>
      </c>
      <c r="M125" s="81" t="str">
        <f>IF(E81="","",E81)</f>
        <v/>
      </c>
    </row>
    <row r="126" spans="8:13" x14ac:dyDescent="0.3">
      <c r="H126" s="101" t="str">
        <f>IF(F31="","",F31)</f>
        <v/>
      </c>
      <c r="I126" s="101"/>
    </row>
    <row r="127" spans="8:13" x14ac:dyDescent="0.3">
      <c r="H127" s="101"/>
      <c r="I127" s="101"/>
    </row>
    <row r="128" spans="8:13" x14ac:dyDescent="0.3">
      <c r="K128" s="96" t="str">
        <f>IF(C29="","",C29)</f>
        <v/>
      </c>
      <c r="L128" s="96"/>
    </row>
    <row r="130" spans="7:10" x14ac:dyDescent="0.3">
      <c r="G130" s="102" t="str">
        <f>IF(D90="","",D90)</f>
        <v/>
      </c>
      <c r="H130" s="102"/>
    </row>
    <row r="132" spans="7:10" x14ac:dyDescent="0.3">
      <c r="I132" s="80" t="str">
        <f>IF(D89="","",D89)</f>
        <v/>
      </c>
      <c r="J132" s="81" t="str">
        <f>IF(E89="","",E89)</f>
        <v/>
      </c>
    </row>
  </sheetData>
  <sheetProtection algorithmName="SHA-512" hashValue="VCCMBVsaTCqW2Wpc5x/xlr4Fowb6acfb26IGkkSiG6vEknOQ6KzWu+kJSxSLUaDK3OCV7B0KGxxFYKm6TNiPHw==" saltValue="U45Ky7SK1a6Jz4L/6Zh/3A==" spinCount="100000" sheet="1" objects="1" scenarios="1"/>
  <mergeCells count="34">
    <mergeCell ref="L12:M13"/>
    <mergeCell ref="I4:J4"/>
    <mergeCell ref="I5:J5"/>
    <mergeCell ref="I6:J6"/>
    <mergeCell ref="L7:M7"/>
    <mergeCell ref="O66:P66"/>
    <mergeCell ref="O51:P51"/>
    <mergeCell ref="L17:M18"/>
    <mergeCell ref="K29:L29"/>
    <mergeCell ref="I22:J22"/>
    <mergeCell ref="I20:J20"/>
    <mergeCell ref="I21:J21"/>
    <mergeCell ref="M50:N50"/>
    <mergeCell ref="K51:L51"/>
    <mergeCell ref="M54:N54"/>
    <mergeCell ref="M61:N61"/>
    <mergeCell ref="M55:N55"/>
    <mergeCell ref="K56:L56"/>
    <mergeCell ref="K128:L128"/>
    <mergeCell ref="G110:H110"/>
    <mergeCell ref="B2:L2"/>
    <mergeCell ref="H105:I105"/>
    <mergeCell ref="G130:H130"/>
    <mergeCell ref="H126:I127"/>
    <mergeCell ref="I124:J124"/>
    <mergeCell ref="C29:D29"/>
    <mergeCell ref="C50:D50"/>
    <mergeCell ref="E51:F51"/>
    <mergeCell ref="C54:D54"/>
    <mergeCell ref="B56:C56"/>
    <mergeCell ref="C61:E61"/>
    <mergeCell ref="G66:H66"/>
    <mergeCell ref="L10:M10"/>
    <mergeCell ref="L15:M15"/>
  </mergeCells>
  <conditionalFormatting sqref="D33:D34 C29 D43 D39:D41 G39:G40 G43 D78:D80">
    <cfRule type="colorScale" priority="7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G66">
    <cfRule type="colorScale" priority="6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80">
    <cfRule type="containsText" dxfId="5" priority="57" operator="containsText" text="m">
      <formula>NOT(ISERROR(SEARCH("m",E80)))</formula>
    </cfRule>
  </conditionalFormatting>
  <conditionalFormatting sqref="D77:E77">
    <cfRule type="colorScale" priority="5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95">
    <cfRule type="colorScale" priority="4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96">
    <cfRule type="containsText" dxfId="4" priority="42" operator="containsText" text="m">
      <formula>NOT(ISERROR(SEARCH("m",E96)))</formula>
    </cfRule>
  </conditionalFormatting>
  <conditionalFormatting sqref="D96">
    <cfRule type="colorScale" priority="4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29">
    <cfRule type="colorScale" priority="4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35">
    <cfRule type="colorScale" priority="3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39:L41 L43 O39:O40 O43 K78:K80">
    <cfRule type="colorScale" priority="1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O66">
    <cfRule type="colorScale" priority="1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44">
    <cfRule type="colorScale" priority="3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G41">
    <cfRule type="colorScale" priority="2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46">
    <cfRule type="colorScale" priority="3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G44">
    <cfRule type="colorScale" priority="2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G46">
    <cfRule type="colorScale" priority="2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73">
    <cfRule type="colorScale" priority="2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94">
    <cfRule type="colorScale" priority="2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85:E85">
    <cfRule type="colorScale" priority="2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D86:D88">
    <cfRule type="colorScale" priority="2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88">
    <cfRule type="containsText" dxfId="3" priority="21" operator="containsText" text="m">
      <formula>NOT(ISERROR(SEARCH("m",E88)))</formula>
    </cfRule>
  </conditionalFormatting>
  <conditionalFormatting sqref="L33:L34">
    <cfRule type="colorScale" priority="1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35">
    <cfRule type="colorScale" priority="1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80">
    <cfRule type="containsText" dxfId="2" priority="15" operator="containsText" text="m">
      <formula>NOT(ISERROR(SEARCH("m",L80)))</formula>
    </cfRule>
  </conditionalFormatting>
  <conditionalFormatting sqref="K77:L77">
    <cfRule type="colorScale" priority="14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95">
    <cfRule type="colorScale" priority="1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96">
    <cfRule type="containsText" dxfId="1" priority="11" operator="containsText" text="m">
      <formula>NOT(ISERROR(SEARCH("m",L96)))</formula>
    </cfRule>
  </conditionalFormatting>
  <conditionalFormatting sqref="K96">
    <cfRule type="colorScale" priority="1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44">
    <cfRule type="colorScale" priority="10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O41">
    <cfRule type="colorScale" priority="8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46">
    <cfRule type="colorScale" priority="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O44">
    <cfRule type="colorScale" priority="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O46">
    <cfRule type="colorScale" priority="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73">
    <cfRule type="colorScale" priority="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94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85:L85">
    <cfRule type="colorScale" priority="4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86:K88">
    <cfRule type="colorScale" priority="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88">
    <cfRule type="containsText" dxfId="0" priority="2" operator="containsText" text="m">
      <formula>NOT(ISERROR(SEARCH("m",L88)))</formula>
    </cfRule>
  </conditionalFormatting>
  <dataValidations disablePrompts="1" count="1">
    <dataValidation type="list" allowBlank="1" showInputMessage="1" showErrorMessage="1" sqref="H64 D79 D87 D95 P64 K79 K87 K95">
      <formula1>$N$84:$N$92</formula1>
    </dataValidation>
  </dataValidations>
  <hyperlinks>
    <hyperlink ref="N16" r:id="rId1"/>
    <hyperlink ref="Q93" r:id="rId2"/>
  </hyperlinks>
  <pageMargins left="0.7" right="0.7" top="0.75" bottom="0.75" header="0.3" footer="0.3"/>
  <pageSetup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DISEÑO DE ESCALERAS - DOS TRAMO</vt:lpstr>
      <vt:lpstr>IMAGEN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DISEÑO DE ESCALERAS - CONCRETO ARMADO</dc:title>
  <dc:creator>Heb MERMA</dc:creator>
  <cp:lastModifiedBy>Heb MERMA</cp:lastModifiedBy>
  <dcterms:created xsi:type="dcterms:W3CDTF">2018-11-08T01:33:35Z</dcterms:created>
  <dcterms:modified xsi:type="dcterms:W3CDTF">2020-09-23T23:14:58Z</dcterms:modified>
</cp:coreProperties>
</file>