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ONCRETO ARMADO\"/>
    </mc:Choice>
  </mc:AlternateContent>
  <bookViews>
    <workbookView xWindow="0" yWindow="0" windowWidth="20490" windowHeight="9630"/>
  </bookViews>
  <sheets>
    <sheet name="VIGA DOBLEMENTE REFORZ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M62" i="1"/>
  <c r="G64" i="1"/>
  <c r="F64" i="1"/>
  <c r="D64" i="1"/>
  <c r="M69" i="1" s="1"/>
  <c r="R68" i="1" s="1"/>
  <c r="C64" i="1"/>
  <c r="L69" i="1" s="1"/>
  <c r="Q68" i="1" s="1"/>
  <c r="J62" i="1"/>
  <c r="O62" i="1" s="1"/>
  <c r="G55" i="1"/>
  <c r="P56" i="1" s="1"/>
  <c r="F55" i="1"/>
  <c r="O56" i="1" s="1"/>
  <c r="B56" i="1"/>
  <c r="C56" i="1"/>
  <c r="M39" i="1"/>
  <c r="M38" i="1"/>
  <c r="R38" i="1"/>
  <c r="S38" i="1" s="1"/>
  <c r="R39" i="1"/>
  <c r="S39" i="1" s="1"/>
  <c r="N39" i="1"/>
  <c r="N38" i="1"/>
  <c r="O38" i="1" s="1"/>
  <c r="C37" i="1"/>
  <c r="C29" i="1"/>
  <c r="C10" i="1"/>
  <c r="D25" i="1" s="1"/>
  <c r="D37" i="1" l="1"/>
  <c r="E46" i="1"/>
  <c r="J56" i="1"/>
  <c r="K56" i="1"/>
  <c r="C30" i="1"/>
  <c r="D10" i="1"/>
  <c r="F56" i="1"/>
  <c r="J57" i="1" l="1"/>
  <c r="O57" i="1"/>
  <c r="N68" i="1"/>
  <c r="C36" i="1"/>
  <c r="C40" i="1"/>
  <c r="P39" i="1"/>
  <c r="P38" i="1"/>
  <c r="Q39" i="1"/>
  <c r="O68" i="1" s="1"/>
  <c r="Q38" i="1"/>
  <c r="L39" i="1"/>
  <c r="L38" i="1"/>
  <c r="D40" i="1" l="1"/>
  <c r="G56" i="1"/>
  <c r="C38" i="1"/>
  <c r="D38" i="1" s="1"/>
  <c r="P57" i="1" l="1"/>
  <c r="K57" i="1"/>
  <c r="C39" i="1"/>
  <c r="D39" i="1" s="1"/>
  <c r="C31" i="1" l="1"/>
  <c r="D31" i="1" s="1"/>
  <c r="E31" i="1" s="1"/>
  <c r="H36" i="1"/>
  <c r="H37" i="1" l="1"/>
  <c r="C49" i="1" s="1"/>
  <c r="J49" i="1" s="1"/>
  <c r="K49" i="1" s="1"/>
  <c r="I36" i="1"/>
  <c r="C44" i="1" l="1"/>
  <c r="I37" i="1"/>
  <c r="H40" i="1"/>
  <c r="I40" i="1" s="1"/>
  <c r="C50" i="1" l="1"/>
  <c r="C43" i="1"/>
  <c r="D46" i="1" s="1"/>
  <c r="F46" i="1" s="1"/>
  <c r="G46" i="1" s="1"/>
  <c r="O39" i="1"/>
  <c r="J67" i="1" l="1"/>
  <c r="I67" i="1"/>
  <c r="J50" i="1"/>
  <c r="K50" i="1" s="1"/>
</calcChain>
</file>

<file path=xl/comments1.xml><?xml version="1.0" encoding="utf-8"?>
<comments xmlns="http://schemas.openxmlformats.org/spreadsheetml/2006/main">
  <authors>
    <author>Heb MERMA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Heb MERMA:</t>
        </r>
        <r>
          <rPr>
            <sz val="9"/>
            <color indexed="81"/>
            <rFont val="Tahoma"/>
            <family val="2"/>
          </rPr>
          <t xml:space="preserve">
CARGA ULTIMA: 
WU=1.4WD+1.7WL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Heb MERMA:</t>
        </r>
        <r>
          <rPr>
            <sz val="9"/>
            <color indexed="81"/>
            <rFont val="Tahoma"/>
            <family val="2"/>
          </rPr>
          <t xml:space="preserve">
MOMENTO ULTIMO ACTUANTE (+): 
MU+ = (1/8)*WU*L^2</t>
        </r>
      </text>
    </comment>
  </commentList>
</comments>
</file>

<file path=xl/sharedStrings.xml><?xml version="1.0" encoding="utf-8"?>
<sst xmlns="http://schemas.openxmlformats.org/spreadsheetml/2006/main" count="72" uniqueCount="56">
  <si>
    <t>DATOS:</t>
  </si>
  <si>
    <t>f´c =</t>
  </si>
  <si>
    <t>Fy =</t>
  </si>
  <si>
    <t>Tn/m</t>
  </si>
  <si>
    <t>Kg/cm2</t>
  </si>
  <si>
    <t>d =</t>
  </si>
  <si>
    <t>W =</t>
  </si>
  <si>
    <t>ρ =</t>
  </si>
  <si>
    <t>WD =</t>
  </si>
  <si>
    <t>WL =</t>
  </si>
  <si>
    <t>WU =</t>
  </si>
  <si>
    <t>1) DISEÑO POR FLEXION (traccion simple).</t>
  </si>
  <si>
    <t>2) DISEÑO DE LA VIGA DOBLEMENTE REFORZADO.</t>
  </si>
  <si>
    <t>Wmax =</t>
  </si>
  <si>
    <t>MU¹ =</t>
  </si>
  <si>
    <t>As1 =</t>
  </si>
  <si>
    <t>a) Calculo de Momento Resistente de la Viga.</t>
  </si>
  <si>
    <r>
      <t>b) Calculo del Acero en Compresion (As</t>
    </r>
    <r>
      <rPr>
        <b/>
        <sz val="11"/>
        <color rgb="FF002060"/>
        <rFont val="Arial Narrow"/>
        <family val="2"/>
      </rPr>
      <t>'</t>
    </r>
    <r>
      <rPr>
        <b/>
        <i/>
        <sz val="11"/>
        <color rgb="FF002060"/>
        <rFont val="Arial Narrow"/>
        <family val="2"/>
      </rPr>
      <t>).</t>
    </r>
  </si>
  <si>
    <r>
      <t>MU</t>
    </r>
    <r>
      <rPr>
        <b/>
        <sz val="11"/>
        <color theme="8"/>
        <rFont val="Arial Narrow"/>
        <family val="2"/>
      </rPr>
      <t>²</t>
    </r>
    <r>
      <rPr>
        <b/>
        <i/>
        <sz val="11"/>
        <color theme="8"/>
        <rFont val="Arial Narrow"/>
        <family val="2"/>
      </rPr>
      <t xml:space="preserve"> =</t>
    </r>
  </si>
  <si>
    <r>
      <t>As</t>
    </r>
    <r>
      <rPr>
        <b/>
        <sz val="11"/>
        <color theme="8"/>
        <rFont val="Arial Narrow"/>
        <family val="2"/>
      </rPr>
      <t>'</t>
    </r>
    <r>
      <rPr>
        <b/>
        <i/>
        <sz val="11"/>
        <color theme="8"/>
        <rFont val="Arial Narrow"/>
        <family val="2"/>
      </rPr>
      <t xml:space="preserve"> =</t>
    </r>
  </si>
  <si>
    <t>*Area total en tracccion.</t>
  </si>
  <si>
    <t>As =</t>
  </si>
  <si>
    <t>*Verificamos que el area del acero comprimido fluye (As').</t>
  </si>
  <si>
    <r>
      <t>ρ</t>
    </r>
    <r>
      <rPr>
        <b/>
        <sz val="11"/>
        <color theme="8"/>
        <rFont val="Arial Narrow"/>
        <family val="2"/>
      </rPr>
      <t>'</t>
    </r>
    <r>
      <rPr>
        <b/>
        <i/>
        <sz val="11"/>
        <color theme="8"/>
        <rFont val="Arial Narrow"/>
        <family val="2"/>
      </rPr>
      <t xml:space="preserve"> =</t>
    </r>
  </si>
  <si>
    <t>*En la expresion.</t>
  </si>
  <si>
    <t>*DISPOSICION DE LA ARMADURA.</t>
  </si>
  <si>
    <t>→ usaremos</t>
  </si>
  <si>
    <t>Refuerzo en Traccion</t>
  </si>
  <si>
    <t>BARRAS CORRUGADAS PARA REFUERZO - CARACTERISTICAS GEOMETRICAS</t>
  </si>
  <si>
    <t>N° BARRAS</t>
  </si>
  <si>
    <t>ø (PULG.)</t>
  </si>
  <si>
    <t>DIAMETRO BARRA (cm)</t>
  </si>
  <si>
    <t>PRIMETRO P(cm)</t>
  </si>
  <si>
    <t>AREA As (cm2)</t>
  </si>
  <si>
    <t>PESO W(kg/m)</t>
  </si>
  <si>
    <t>e (cm)</t>
  </si>
  <si>
    <t>h (cm)</t>
  </si>
  <si>
    <t>C (cm)</t>
  </si>
  <si>
    <t>-</t>
  </si>
  <si>
    <t>H</t>
  </si>
  <si>
    <t>M</t>
  </si>
  <si>
    <t>DISEÑO DE VIGA DOBLEMENTE REFORZADO</t>
  </si>
  <si>
    <r>
      <t>As</t>
    </r>
    <r>
      <rPr>
        <b/>
        <sz val="11"/>
        <color rgb="FFC00000"/>
        <rFont val="Arial Narrow"/>
        <family val="2"/>
      </rPr>
      <t>'</t>
    </r>
    <r>
      <rPr>
        <b/>
        <i/>
        <sz val="11"/>
        <color rgb="FFC00000"/>
        <rFont val="Arial Narrow"/>
        <family val="2"/>
      </rPr>
      <t xml:space="preserve"> =</t>
    </r>
  </si>
  <si>
    <t>Ø 1/4"</t>
  </si>
  <si>
    <t>Ø 3/8"</t>
  </si>
  <si>
    <t>Ø 1/2"</t>
  </si>
  <si>
    <t>Ø 5/8"</t>
  </si>
  <si>
    <t>Ø 3/4"</t>
  </si>
  <si>
    <t>Ø 1"</t>
  </si>
  <si>
    <t>Ø 1 1/8"</t>
  </si>
  <si>
    <t>Ø 1 1/4"</t>
  </si>
  <si>
    <t>Ø 1 3/8"</t>
  </si>
  <si>
    <t>CANT. BARRAS</t>
  </si>
  <si>
    <t>Ø BARRA</t>
  </si>
  <si>
    <t>https://www.youtube.com/c/HebMerma</t>
  </si>
  <si>
    <t>SUSCRIBETE AQUÍ PARA MAS CONTENIDOS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</si>
</sst>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 * #,##0.0000_ ;_ * \-#,##0.0000_ ;_ * &quot;-&quot;??_ ;_ @_ "/>
    <numFmt numFmtId="165" formatCode="0\ \Ø"/>
    <numFmt numFmtId="166" formatCode="0\ \ \Ø"/>
    <numFmt numFmtId="167" formatCode="0.00&quot;m&quot;"/>
    <numFmt numFmtId="168" formatCode="0.00&quot;Tn.m&quot;"/>
    <numFmt numFmtId="169" formatCode="0&quot;cm&quot;"/>
    <numFmt numFmtId="170" formatCode="0.0000\ \ &quot;≥&quot;"/>
    <numFmt numFmtId="171" formatCode="0.0000"/>
    <numFmt numFmtId="172" formatCode="0.00&quot;cm2&quot;"/>
    <numFmt numFmtId="173" formatCode="&quot;+&quot;\ \ \ \ \ \ \ \ \ General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theme="8"/>
      <name val="Arial Narrow"/>
      <family val="2"/>
    </font>
    <font>
      <b/>
      <i/>
      <sz val="11"/>
      <color theme="8"/>
      <name val="Arial Narrow"/>
      <family val="2"/>
    </font>
    <font>
      <i/>
      <sz val="11"/>
      <color theme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002060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i/>
      <sz val="11"/>
      <color rgb="FF002060"/>
      <name val="Arial Narrow"/>
      <family val="2"/>
    </font>
    <font>
      <b/>
      <i/>
      <sz val="11"/>
      <color theme="9" tint="-0.499984740745262"/>
      <name val="Arial Narrow"/>
      <family val="2"/>
    </font>
    <font>
      <b/>
      <sz val="11"/>
      <color theme="8" tint="-0.249977111117893"/>
      <name val="Arial Narrow"/>
      <family val="2"/>
    </font>
    <font>
      <i/>
      <sz val="11"/>
      <color rgb="FF002060"/>
      <name val="Arial Narrow"/>
      <family val="2"/>
    </font>
    <font>
      <b/>
      <sz val="11"/>
      <color rgb="FF0070C0"/>
      <name val="Arial Narrow"/>
      <family val="2"/>
    </font>
    <font>
      <sz val="10"/>
      <color rgb="FFFF0000"/>
      <name val="Arial Narrow"/>
      <family val="2"/>
    </font>
    <font>
      <sz val="11"/>
      <color theme="2"/>
      <name val="Arial Narrow"/>
      <family val="2"/>
    </font>
    <font>
      <i/>
      <sz val="11"/>
      <color theme="8" tint="-0.499984740745262"/>
      <name val="Arial Narrow"/>
      <family val="2"/>
    </font>
    <font>
      <i/>
      <sz val="11"/>
      <color rgb="FFFF0000"/>
      <name val="Arial Narrow"/>
      <family val="2"/>
    </font>
    <font>
      <b/>
      <i/>
      <sz val="11"/>
      <color theme="8" tint="-0.249977111117893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rgb="FF002060"/>
      <name val="Arial Narrow"/>
      <family val="2"/>
    </font>
    <font>
      <b/>
      <i/>
      <sz val="11"/>
      <color rgb="FFC00000"/>
      <name val="Arial Narrow"/>
      <family val="2"/>
    </font>
    <font>
      <b/>
      <sz val="11"/>
      <color rgb="FFC00000"/>
      <name val="Arial Narrow"/>
      <family val="2"/>
    </font>
    <font>
      <b/>
      <sz val="9"/>
      <color theme="1"/>
      <name val="Arial Narrow"/>
      <family val="2"/>
    </font>
    <font>
      <b/>
      <sz val="9"/>
      <color rgb="FF002060"/>
      <name val="Arial Narrow"/>
      <family val="2"/>
    </font>
    <font>
      <b/>
      <sz val="9"/>
      <color theme="8" tint="-0.249977111117893"/>
      <name val="Arial Narrow"/>
      <family val="2"/>
    </font>
    <font>
      <b/>
      <sz val="12"/>
      <color rgb="FF002060"/>
      <name val="Arial Narrow"/>
      <family val="2"/>
    </font>
    <font>
      <sz val="9"/>
      <color theme="8"/>
      <name val="Arial Narrow"/>
      <family val="2"/>
    </font>
    <font>
      <b/>
      <sz val="18"/>
      <color rgb="FF00206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left" indent="1"/>
      <protection hidden="1"/>
    </xf>
    <xf numFmtId="0" fontId="14" fillId="2" borderId="0" xfId="0" applyFont="1" applyFill="1" applyAlignment="1" applyProtection="1">
      <alignment horizontal="left" indent="3"/>
      <protection hidden="1"/>
    </xf>
    <xf numFmtId="0" fontId="15" fillId="2" borderId="0" xfId="0" applyFont="1" applyFill="1" applyAlignment="1" applyProtection="1">
      <alignment horizontal="left" indent="1"/>
      <protection hidden="1"/>
    </xf>
    <xf numFmtId="0" fontId="20" fillId="2" borderId="0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165" fontId="1" fillId="2" borderId="0" xfId="0" applyNumberFormat="1" applyFont="1" applyFill="1" applyProtection="1"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left" indent="2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Protection="1">
      <protection hidden="1"/>
    </xf>
    <xf numFmtId="166" fontId="21" fillId="2" borderId="0" xfId="0" applyNumberFormat="1" applyFont="1" applyFill="1" applyProtection="1"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166" fontId="21" fillId="2" borderId="0" xfId="0" applyNumberFormat="1" applyFont="1" applyFill="1" applyBorder="1" applyAlignment="1" applyProtection="1">
      <alignment horizontal="left"/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right" vertical="center"/>
      <protection hidden="1"/>
    </xf>
    <xf numFmtId="0" fontId="23" fillId="2" borderId="0" xfId="0" applyFont="1" applyFill="1" applyAlignment="1" applyProtection="1">
      <alignment horizontal="right"/>
      <protection hidden="1"/>
    </xf>
    <xf numFmtId="0" fontId="24" fillId="3" borderId="11" xfId="0" applyFont="1" applyFill="1" applyBorder="1" applyProtection="1">
      <protection locked="0" hidden="1"/>
    </xf>
    <xf numFmtId="0" fontId="25" fillId="3" borderId="12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43" fontId="24" fillId="2" borderId="0" xfId="1" applyFont="1" applyFill="1" applyBorder="1" applyProtection="1"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168" fontId="11" fillId="2" borderId="0" xfId="1" applyNumberFormat="1" applyFont="1" applyFill="1" applyAlignment="1" applyProtection="1">
      <alignment horizontal="right"/>
      <protection hidden="1"/>
    </xf>
    <xf numFmtId="43" fontId="11" fillId="2" borderId="9" xfId="1" applyFont="1" applyFill="1" applyBorder="1" applyProtection="1">
      <protection hidden="1"/>
    </xf>
    <xf numFmtId="0" fontId="14" fillId="2" borderId="10" xfId="0" applyFont="1" applyFill="1" applyBorder="1" applyAlignment="1" applyProtection="1">
      <alignment horizontal="left" vertical="center"/>
      <protection hidden="1"/>
    </xf>
    <xf numFmtId="169" fontId="11" fillId="2" borderId="6" xfId="1" applyNumberFormat="1" applyFont="1" applyFill="1" applyBorder="1" applyAlignment="1" applyProtection="1">
      <alignment horizontal="right"/>
      <protection hidden="1"/>
    </xf>
    <xf numFmtId="43" fontId="11" fillId="2" borderId="6" xfId="1" applyFont="1" applyFill="1" applyBorder="1" applyAlignment="1" applyProtection="1">
      <alignment horizontal="right"/>
      <protection hidden="1"/>
    </xf>
    <xf numFmtId="164" fontId="11" fillId="2" borderId="6" xfId="1" applyNumberFormat="1" applyFont="1" applyFill="1" applyBorder="1" applyAlignment="1" applyProtection="1">
      <alignment horizontal="right"/>
      <protection hidden="1"/>
    </xf>
    <xf numFmtId="43" fontId="11" fillId="2" borderId="7" xfId="1" applyFont="1" applyFill="1" applyBorder="1" applyAlignment="1" applyProtection="1">
      <alignment horizontal="right"/>
      <protection hidden="1"/>
    </xf>
    <xf numFmtId="0" fontId="14" fillId="2" borderId="8" xfId="0" applyFont="1" applyFill="1" applyBorder="1" applyAlignment="1" applyProtection="1">
      <alignment horizontal="left" vertical="center"/>
      <protection hidden="1"/>
    </xf>
    <xf numFmtId="0" fontId="11" fillId="2" borderId="7" xfId="1" applyNumberFormat="1" applyFont="1" applyFill="1" applyBorder="1" applyAlignment="1" applyProtection="1">
      <alignment horizontal="right"/>
      <protection hidden="1"/>
    </xf>
    <xf numFmtId="0" fontId="27" fillId="2" borderId="0" xfId="0" applyFont="1" applyFill="1" applyAlignment="1" applyProtection="1">
      <alignment horizontal="right"/>
      <protection hidden="1"/>
    </xf>
    <xf numFmtId="170" fontId="11" fillId="2" borderId="7" xfId="1" applyNumberFormat="1" applyFont="1" applyFill="1" applyBorder="1" applyAlignment="1" applyProtection="1">
      <alignment horizontal="right"/>
      <protection hidden="1"/>
    </xf>
    <xf numFmtId="171" fontId="11" fillId="2" borderId="8" xfId="1" applyNumberFormat="1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26" fillId="2" borderId="0" xfId="0" applyFont="1" applyFill="1" applyProtection="1">
      <protection hidden="1"/>
    </xf>
    <xf numFmtId="0" fontId="20" fillId="2" borderId="0" xfId="0" applyFont="1" applyFill="1" applyProtection="1">
      <protection hidden="1"/>
    </xf>
    <xf numFmtId="0" fontId="29" fillId="7" borderId="2" xfId="0" applyFont="1" applyFill="1" applyBorder="1" applyAlignment="1" applyProtection="1">
      <alignment horizontal="center" vertical="center" wrapText="1"/>
      <protection hidden="1"/>
    </xf>
    <xf numFmtId="0" fontId="30" fillId="6" borderId="2" xfId="0" applyFont="1" applyFill="1" applyBorder="1" applyAlignment="1" applyProtection="1">
      <alignment horizontal="center" vertical="center" wrapText="1"/>
      <protection hidden="1"/>
    </xf>
    <xf numFmtId="0" fontId="31" fillId="6" borderId="2" xfId="0" applyFont="1" applyFill="1" applyBorder="1" applyAlignment="1" applyProtection="1">
      <alignment horizontal="center" vertical="center" wrapText="1"/>
      <protection hidden="1"/>
    </xf>
    <xf numFmtId="164" fontId="11" fillId="2" borderId="6" xfId="1" applyNumberFormat="1" applyFont="1" applyFill="1" applyBorder="1" applyAlignment="1" applyProtection="1">
      <alignment horizontal="right" vertical="center"/>
      <protection hidden="1"/>
    </xf>
    <xf numFmtId="172" fontId="11" fillId="2" borderId="6" xfId="1" applyNumberFormat="1" applyFont="1" applyFill="1" applyBorder="1" applyAlignment="1" applyProtection="1">
      <alignment horizontal="right"/>
      <protection hidden="1"/>
    </xf>
    <xf numFmtId="172" fontId="32" fillId="2" borderId="8" xfId="0" applyNumberFormat="1" applyFont="1" applyFill="1" applyBorder="1" applyProtection="1">
      <protection hidden="1"/>
    </xf>
    <xf numFmtId="0" fontId="1" fillId="3" borderId="14" xfId="0" applyNumberFormat="1" applyFont="1" applyFill="1" applyBorder="1" applyAlignment="1" applyProtection="1">
      <alignment horizontal="center" vertical="center"/>
      <protection locked="0" hidden="1"/>
    </xf>
    <xf numFmtId="173" fontId="1" fillId="3" borderId="15" xfId="0" applyNumberFormat="1" applyFont="1" applyFill="1" applyBorder="1" applyAlignment="1" applyProtection="1">
      <alignment horizontal="left" vertical="center"/>
      <protection locked="0" hidden="1"/>
    </xf>
    <xf numFmtId="0" fontId="1" fillId="3" borderId="17" xfId="0" applyNumberFormat="1" applyFont="1" applyFill="1" applyBorder="1" applyAlignment="1" applyProtection="1">
      <alignment horizontal="center" vertical="center"/>
      <protection locked="0" hidden="1"/>
    </xf>
    <xf numFmtId="173" fontId="1" fillId="3" borderId="18" xfId="0" applyNumberFormat="1" applyFont="1" applyFill="1" applyBorder="1" applyAlignment="1" applyProtection="1">
      <alignment horizontal="left" vertical="center"/>
      <protection locked="0" hidden="1"/>
    </xf>
    <xf numFmtId="0" fontId="33" fillId="2" borderId="0" xfId="0" applyFont="1" applyFill="1" applyAlignment="1" applyProtection="1">
      <alignment horizontal="center"/>
      <protection hidden="1"/>
    </xf>
    <xf numFmtId="0" fontId="26" fillId="2" borderId="0" xfId="0" applyNumberFormat="1" applyFont="1" applyFill="1" applyBorder="1" applyAlignment="1" applyProtection="1">
      <alignment horizontal="right"/>
      <protection hidden="1"/>
    </xf>
    <xf numFmtId="0" fontId="26" fillId="2" borderId="0" xfId="0" applyNumberFormat="1" applyFont="1" applyFill="1" applyBorder="1" applyProtection="1">
      <protection hidden="1"/>
    </xf>
    <xf numFmtId="0" fontId="17" fillId="2" borderId="0" xfId="0" applyNumberFormat="1" applyFont="1" applyFill="1" applyProtection="1">
      <protection hidden="1"/>
    </xf>
    <xf numFmtId="0" fontId="17" fillId="2" borderId="0" xfId="0" applyNumberFormat="1" applyFont="1" applyFill="1" applyBorder="1" applyAlignment="1" applyProtection="1">
      <alignment horizontal="right"/>
      <protection hidden="1"/>
    </xf>
    <xf numFmtId="166" fontId="26" fillId="2" borderId="0" xfId="0" applyNumberFormat="1" applyFont="1" applyFill="1" applyBorder="1" applyProtection="1">
      <protection hidden="1"/>
    </xf>
    <xf numFmtId="166" fontId="17" fillId="2" borderId="0" xfId="0" applyNumberFormat="1" applyFont="1" applyFill="1" applyProtection="1"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67" fontId="26" fillId="2" borderId="0" xfId="0" applyNumberFormat="1" applyFont="1" applyFill="1" applyBorder="1" applyAlignment="1" applyProtection="1">
      <alignment horizontal="left" vertical="center" indent="3"/>
      <protection hidden="1"/>
    </xf>
    <xf numFmtId="0" fontId="20" fillId="2" borderId="0" xfId="0" applyNumberFormat="1" applyFont="1" applyFill="1" applyBorder="1" applyAlignment="1" applyProtection="1">
      <alignment horizontal="center" vertical="center"/>
      <protection hidden="1"/>
    </xf>
    <xf numFmtId="167" fontId="1" fillId="3" borderId="6" xfId="0" applyNumberFormat="1" applyFont="1" applyFill="1" applyBorder="1" applyAlignment="1" applyProtection="1">
      <alignment horizontal="center" vertical="center"/>
      <protection locked="0" hidden="1"/>
    </xf>
    <xf numFmtId="167" fontId="1" fillId="3" borderId="6" xfId="0" applyNumberFormat="1" applyFont="1" applyFill="1" applyBorder="1" applyAlignment="1" applyProtection="1">
      <alignment horizontal="left"/>
      <protection locked="0" hidden="1"/>
    </xf>
    <xf numFmtId="0" fontId="19" fillId="2" borderId="0" xfId="0" applyFont="1" applyFill="1" applyProtection="1">
      <protection hidden="1"/>
    </xf>
    <xf numFmtId="0" fontId="17" fillId="3" borderId="15" xfId="0" applyFont="1" applyFill="1" applyBorder="1" applyAlignment="1" applyProtection="1">
      <alignment horizontal="center" vertical="center"/>
      <protection locked="0" hidden="1"/>
    </xf>
    <xf numFmtId="0" fontId="17" fillId="3" borderId="16" xfId="0" applyFont="1" applyFill="1" applyBorder="1" applyAlignment="1" applyProtection="1">
      <alignment horizontal="center" vertical="center"/>
      <protection locked="0" hidden="1"/>
    </xf>
    <xf numFmtId="0" fontId="17" fillId="3" borderId="18" xfId="0" applyFont="1" applyFill="1" applyBorder="1" applyAlignment="1" applyProtection="1">
      <alignment horizontal="center" vertical="center"/>
      <protection locked="0" hidden="1"/>
    </xf>
    <xf numFmtId="0" fontId="17" fillId="3" borderId="19" xfId="0" applyFont="1" applyFill="1" applyBorder="1" applyAlignment="1" applyProtection="1">
      <alignment horizontal="center" vertical="center"/>
      <protection locked="0" hidden="1"/>
    </xf>
    <xf numFmtId="0" fontId="34" fillId="4" borderId="3" xfId="0" applyFont="1" applyFill="1" applyBorder="1" applyAlignment="1" applyProtection="1">
      <alignment horizontal="center" vertical="center"/>
      <protection hidden="1"/>
    </xf>
    <xf numFmtId="0" fontId="34" fillId="4" borderId="4" xfId="0" applyFont="1" applyFill="1" applyBorder="1" applyAlignment="1" applyProtection="1">
      <alignment horizontal="center" vertical="center"/>
      <protection hidden="1"/>
    </xf>
    <xf numFmtId="0" fontId="34" fillId="4" borderId="5" xfId="0" applyFont="1" applyFill="1" applyBorder="1" applyAlignment="1" applyProtection="1">
      <alignment horizontal="center" vertical="center"/>
      <protection hidden="1"/>
    </xf>
    <xf numFmtId="2" fontId="11" fillId="2" borderId="7" xfId="1" applyNumberFormat="1" applyFont="1" applyFill="1" applyBorder="1" applyAlignment="1" applyProtection="1">
      <alignment horizontal="left" indent="6"/>
      <protection hidden="1"/>
    </xf>
    <xf numFmtId="2" fontId="11" fillId="2" borderId="8" xfId="1" applyNumberFormat="1" applyFont="1" applyFill="1" applyBorder="1" applyAlignment="1" applyProtection="1">
      <alignment horizontal="left" indent="6"/>
      <protection hidden="1"/>
    </xf>
    <xf numFmtId="0" fontId="10" fillId="8" borderId="11" xfId="0" applyFont="1" applyFill="1" applyBorder="1" applyAlignment="1" applyProtection="1">
      <alignment horizontal="center" vertical="center"/>
      <protection hidden="1"/>
    </xf>
    <xf numFmtId="0" fontId="10" fillId="8" borderId="13" xfId="0" applyFont="1" applyFill="1" applyBorder="1" applyAlignment="1" applyProtection="1">
      <alignment horizontal="center" vertical="center"/>
      <protection hidden="1"/>
    </xf>
    <xf numFmtId="0" fontId="10" fillId="8" borderId="12" xfId="0" applyFont="1" applyFill="1" applyBorder="1" applyAlignment="1" applyProtection="1">
      <alignment horizontal="center" vertical="center"/>
      <protection hidden="1"/>
    </xf>
    <xf numFmtId="167" fontId="26" fillId="2" borderId="0" xfId="0" applyNumberFormat="1" applyFont="1" applyFill="1" applyAlignment="1" applyProtection="1">
      <alignment horizontal="center"/>
      <protection hidden="1"/>
    </xf>
    <xf numFmtId="0" fontId="36" fillId="0" borderId="0" xfId="2" applyFont="1" applyAlignment="1">
      <alignment vertical="top"/>
    </xf>
    <xf numFmtId="0" fontId="37" fillId="2" borderId="0" xfId="0" applyFont="1" applyFill="1" applyAlignment="1" applyProtection="1">
      <alignment horizontal="right"/>
      <protection hidden="1"/>
    </xf>
    <xf numFmtId="0" fontId="36" fillId="2" borderId="0" xfId="2" applyFont="1" applyFill="1" applyProtection="1"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38098</xdr:rowOff>
    </xdr:from>
    <xdr:to>
      <xdr:col>9</xdr:col>
      <xdr:colOff>692653</xdr:colOff>
      <xdr:row>25</xdr:row>
      <xdr:rowOff>9524</xdr:rowOff>
    </xdr:to>
    <xdr:grpSp>
      <xdr:nvGrpSpPr>
        <xdr:cNvPr id="5" name="Grupo 4"/>
        <xdr:cNvGrpSpPr/>
      </xdr:nvGrpSpPr>
      <xdr:grpSpPr>
        <a:xfrm>
          <a:off x="333375" y="2466973"/>
          <a:ext cx="6922003" cy="2905126"/>
          <a:chOff x="333375" y="2381248"/>
          <a:chExt cx="6792209" cy="2905126"/>
        </a:xfrm>
      </xdr:grpSpPr>
      <xdr:cxnSp macro="">
        <xdr:nvCxnSpPr>
          <xdr:cNvPr id="55" name="Conector recto 54"/>
          <xdr:cNvCxnSpPr/>
        </xdr:nvCxnSpPr>
        <xdr:spPr>
          <a:xfrm flipH="1">
            <a:off x="857250" y="3867150"/>
            <a:ext cx="1" cy="542925"/>
          </a:xfrm>
          <a:prstGeom prst="line">
            <a:avLst/>
          </a:prstGeom>
          <a:ln>
            <a:solidFill>
              <a:srgbClr val="FF0000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 recto 57"/>
          <xdr:cNvCxnSpPr/>
        </xdr:nvCxnSpPr>
        <xdr:spPr>
          <a:xfrm flipH="1">
            <a:off x="3752850" y="3886200"/>
            <a:ext cx="1" cy="542925"/>
          </a:xfrm>
          <a:prstGeom prst="line">
            <a:avLst/>
          </a:prstGeom>
          <a:ln>
            <a:solidFill>
              <a:srgbClr val="FF0000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7" name="Grupo 86"/>
          <xdr:cNvGrpSpPr/>
        </xdr:nvGrpSpPr>
        <xdr:grpSpPr>
          <a:xfrm>
            <a:off x="333375" y="2381248"/>
            <a:ext cx="6792209" cy="2905126"/>
            <a:chOff x="676275" y="2381248"/>
            <a:chExt cx="6871533" cy="2905126"/>
          </a:xfrm>
        </xdr:grpSpPr>
        <xdr:grpSp>
          <xdr:nvGrpSpPr>
            <xdr:cNvPr id="85" name="Grupo 84"/>
            <xdr:cNvGrpSpPr/>
          </xdr:nvGrpSpPr>
          <xdr:grpSpPr>
            <a:xfrm>
              <a:off x="676275" y="2381248"/>
              <a:ext cx="6871533" cy="2686121"/>
              <a:chOff x="676275" y="2381248"/>
              <a:chExt cx="6871533" cy="2686121"/>
            </a:xfrm>
          </xdr:grpSpPr>
          <xdr:grpSp>
            <xdr:nvGrpSpPr>
              <xdr:cNvPr id="53" name="Grupo 52"/>
              <xdr:cNvGrpSpPr/>
            </xdr:nvGrpSpPr>
            <xdr:grpSpPr>
              <a:xfrm>
                <a:off x="676275" y="2381248"/>
                <a:ext cx="6871533" cy="1635705"/>
                <a:chOff x="676275" y="2343148"/>
                <a:chExt cx="6871533" cy="1635705"/>
              </a:xfrm>
            </xdr:grpSpPr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42" name="CuadroTexto 41"/>
                    <xdr:cNvSpPr txBox="1"/>
                  </xdr:nvSpPr>
                  <xdr:spPr>
                    <a:xfrm>
                      <a:off x="5962650" y="2343148"/>
                      <a:ext cx="1181100" cy="190501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200" b="1" i="1" u="sng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𝑺𝑬𝑪𝑪𝑰𝑶𝑵</m:t>
                            </m:r>
                            <m:r>
                              <a:rPr lang="es-PE" sz="1200" b="1" i="1" u="sng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PE" sz="1200" b="1" i="1" u="sng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</a:rPr>
                              <m:t>𝑽𝑰𝑮𝑨</m:t>
                            </m:r>
                          </m:oMath>
                        </m:oMathPara>
                      </a14:m>
                      <a:endParaRPr lang="es-PE" sz="1200" b="1" u="sng">
                        <a:solidFill>
                          <a:srgbClr val="00206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42" name="CuadroTexto 41"/>
                    <xdr:cNvSpPr txBox="1"/>
                  </xdr:nvSpPr>
                  <xdr:spPr>
                    <a:xfrm>
                      <a:off x="5962650" y="2343148"/>
                      <a:ext cx="1181100" cy="190501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200" b="1" i="0" u="sng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a:t>𝑺𝑬𝑪𝑪𝑰𝑶𝑵 𝑽𝑰𝑮𝑨</a:t>
                      </a:r>
                      <a:endParaRPr lang="es-PE" sz="1200" b="1" u="sng">
                        <a:solidFill>
                          <a:srgbClr val="002060"/>
                        </a:solidFill>
                      </a:endParaRPr>
                    </a:p>
                  </xdr:txBody>
                </xdr:sp>
              </mc:Fallback>
            </mc:AlternateContent>
            <xdr:grpSp>
              <xdr:nvGrpSpPr>
                <xdr:cNvPr id="52" name="Grupo 51"/>
                <xdr:cNvGrpSpPr/>
              </xdr:nvGrpSpPr>
              <xdr:grpSpPr>
                <a:xfrm>
                  <a:off x="676275" y="2409824"/>
                  <a:ext cx="6871533" cy="1569029"/>
                  <a:chOff x="676275" y="2409824"/>
                  <a:chExt cx="6871533" cy="1569029"/>
                </a:xfrm>
              </xdr:grpSpPr>
              <xdr:grpSp>
                <xdr:nvGrpSpPr>
                  <xdr:cNvPr id="40" name="Grupo 39"/>
                  <xdr:cNvGrpSpPr/>
                </xdr:nvGrpSpPr>
                <xdr:grpSpPr>
                  <a:xfrm>
                    <a:off x="676275" y="2409824"/>
                    <a:ext cx="6871533" cy="1569029"/>
                    <a:chOff x="676275" y="2409824"/>
                    <a:chExt cx="6871533" cy="1569029"/>
                  </a:xfrm>
                </xdr:grpSpPr>
                <xdr:grpSp>
                  <xdr:nvGrpSpPr>
                    <xdr:cNvPr id="25" name="Grupo 24"/>
                    <xdr:cNvGrpSpPr/>
                  </xdr:nvGrpSpPr>
                  <xdr:grpSpPr>
                    <a:xfrm>
                      <a:off x="676275" y="2409824"/>
                      <a:ext cx="6172200" cy="1442859"/>
                      <a:chOff x="676275" y="2409824"/>
                      <a:chExt cx="6172200" cy="1442859"/>
                    </a:xfrm>
                  </xdr:grpSpPr>
                  <xdr:grpSp>
                    <xdr:nvGrpSpPr>
                      <xdr:cNvPr id="16" name="Grupo 15"/>
                      <xdr:cNvGrpSpPr/>
                    </xdr:nvGrpSpPr>
                    <xdr:grpSpPr>
                      <a:xfrm>
                        <a:off x="752474" y="2409824"/>
                        <a:ext cx="6096001" cy="1152526"/>
                        <a:chOff x="752474" y="2409824"/>
                        <a:chExt cx="6096001" cy="1152526"/>
                      </a:xfrm>
                    </xdr:grpSpPr>
                    <xdr:sp macro="" textlink="">
                      <xdr:nvSpPr>
                        <xdr:cNvPr id="3" name="Rectángulo 2"/>
                        <xdr:cNvSpPr/>
                      </xdr:nvSpPr>
                      <xdr:spPr>
                        <a:xfrm>
                          <a:off x="6096000" y="2724150"/>
                          <a:ext cx="752475" cy="838200"/>
                        </a:xfrm>
                        <a:prstGeom prst="rect">
                          <a:avLst/>
                        </a:prstGeom>
                        <a:solidFill>
                          <a:schemeClr val="bg2">
                            <a:lumMod val="75000"/>
                          </a:schemeClr>
                        </a:solidFill>
                        <a:ln w="28575"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grpSp>
                      <xdr:nvGrpSpPr>
                        <xdr:cNvPr id="15" name="Grupo 14"/>
                        <xdr:cNvGrpSpPr/>
                      </xdr:nvGrpSpPr>
                      <xdr:grpSpPr>
                        <a:xfrm>
                          <a:off x="752474" y="2409824"/>
                          <a:ext cx="3838576" cy="1133476"/>
                          <a:chOff x="752474" y="2409824"/>
                          <a:chExt cx="3838576" cy="1133476"/>
                        </a:xfrm>
                      </xdr:grpSpPr>
                      <xdr:sp macro="" textlink="">
                        <xdr:nvSpPr>
                          <xdr:cNvPr id="2" name="Rectángulo 1"/>
                          <xdr:cNvSpPr/>
                        </xdr:nvSpPr>
                        <xdr:spPr>
                          <a:xfrm>
                            <a:off x="752474" y="2724150"/>
                            <a:ext cx="3838575" cy="819150"/>
                          </a:xfrm>
                          <a:prstGeom prst="rect">
                            <a:avLst/>
                          </a:prstGeom>
                          <a:solidFill>
                            <a:schemeClr val="bg2">
                              <a:lumMod val="75000"/>
                            </a:schemeClr>
                          </a:solidFill>
                          <a:ln w="28575">
                            <a:solidFill>
                              <a:schemeClr val="accent3">
                                <a:lumMod val="75000"/>
                              </a:schemeClr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algn="l"/>
                            <a:endParaRPr lang="es-PE" sz="1100"/>
                          </a:p>
                        </xdr:txBody>
                      </xdr:sp>
                      <xdr:grpSp>
                        <xdr:nvGrpSpPr>
                          <xdr:cNvPr id="14" name="Grupo 13"/>
                          <xdr:cNvGrpSpPr/>
                        </xdr:nvGrpSpPr>
                        <xdr:grpSpPr>
                          <a:xfrm>
                            <a:off x="752474" y="2409824"/>
                            <a:ext cx="3838576" cy="295276"/>
                            <a:chOff x="752474" y="2409824"/>
                            <a:chExt cx="3838576" cy="295276"/>
                          </a:xfrm>
                        </xdr:grpSpPr>
                        <xdr:sp macro="" textlink="">
                          <xdr:nvSpPr>
                            <xdr:cNvPr id="4" name="Rectángulo 3"/>
                            <xdr:cNvSpPr/>
                          </xdr:nvSpPr>
                          <xdr:spPr>
                            <a:xfrm>
                              <a:off x="752474" y="2409824"/>
                              <a:ext cx="3838576" cy="285751"/>
                            </a:xfrm>
                            <a:prstGeom prst="rect">
                              <a:avLst/>
                            </a:prstGeom>
                            <a:noFill/>
                            <a:ln w="2857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cxnSp macro="">
                          <xdr:nvCxnSpPr>
                            <xdr:cNvPr id="6" name="Conector recto de flecha 5"/>
                            <xdr:cNvCxnSpPr>
                              <a:stCxn id="4" idx="0"/>
                              <a:endCxn id="4" idx="2"/>
                            </xdr:cNvCxnSpPr>
                          </xdr:nvCxnSpPr>
                          <xdr:spPr>
                            <a:xfrm>
                              <a:off x="2671762" y="2409824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8" name="Conector recto de flecha 7"/>
                            <xdr:cNvCxnSpPr/>
                          </xdr:nvCxnSpPr>
                          <xdr:spPr>
                            <a:xfrm>
                              <a:off x="3643312" y="2409824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9" name="Conector recto de flecha 8"/>
                            <xdr:cNvCxnSpPr/>
                          </xdr:nvCxnSpPr>
                          <xdr:spPr>
                            <a:xfrm>
                              <a:off x="4119562" y="2409824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" name="Conector recto de flecha 9"/>
                            <xdr:cNvCxnSpPr/>
                          </xdr:nvCxnSpPr>
                          <xdr:spPr>
                            <a:xfrm>
                              <a:off x="3138487" y="2419349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1" name="Conector recto de flecha 10"/>
                            <xdr:cNvCxnSpPr/>
                          </xdr:nvCxnSpPr>
                          <xdr:spPr>
                            <a:xfrm>
                              <a:off x="1652587" y="2409824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2" name="Conector recto de flecha 11"/>
                            <xdr:cNvCxnSpPr/>
                          </xdr:nvCxnSpPr>
                          <xdr:spPr>
                            <a:xfrm>
                              <a:off x="2128837" y="2409824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3" name="Conector recto de flecha 12"/>
                            <xdr:cNvCxnSpPr/>
                          </xdr:nvCxnSpPr>
                          <xdr:spPr>
                            <a:xfrm>
                              <a:off x="1147762" y="2419349"/>
                              <a:ext cx="0" cy="285751"/>
                            </a:xfrm>
                            <a:prstGeom prst="straightConnector1">
                              <a:avLst/>
                            </a:prstGeom>
                            <a:ln w="19050"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</xdr:grpSp>
                  <xdr:grpSp>
                    <xdr:nvGrpSpPr>
                      <xdr:cNvPr id="20" name="Grupo 19"/>
                      <xdr:cNvGrpSpPr/>
                    </xdr:nvGrpSpPr>
                    <xdr:grpSpPr>
                      <a:xfrm>
                        <a:off x="676275" y="3543300"/>
                        <a:ext cx="571500" cy="309383"/>
                        <a:chOff x="676275" y="3543300"/>
                        <a:chExt cx="571500" cy="309383"/>
                      </a:xfrm>
                    </xdr:grpSpPr>
                    <xdr:sp macro="" textlink="">
                      <xdr:nvSpPr>
                        <xdr:cNvPr id="17" name="Rectángulo 16"/>
                        <xdr:cNvSpPr/>
                      </xdr:nvSpPr>
                      <xdr:spPr>
                        <a:xfrm>
                          <a:off x="752475" y="3638550"/>
                          <a:ext cx="447675" cy="209550"/>
                        </a:xfrm>
                        <a:prstGeom prst="rect">
                          <a:avLst/>
                        </a:prstGeom>
                        <a:solidFill>
                          <a:schemeClr val="accent3"/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18" name="Forma libre 17"/>
                        <xdr:cNvSpPr/>
                      </xdr:nvSpPr>
                      <xdr:spPr>
                        <a:xfrm>
                          <a:off x="676275" y="3800475"/>
                          <a:ext cx="571500" cy="52208"/>
                        </a:xfrm>
                        <a:custGeom>
                          <a:avLst/>
                          <a:gdLst>
                            <a:gd name="connsiteX0" fmla="*/ 0 w 571500"/>
                            <a:gd name="connsiteY0" fmla="*/ 47625 h 52208"/>
                            <a:gd name="connsiteX1" fmla="*/ 238125 w 571500"/>
                            <a:gd name="connsiteY1" fmla="*/ 47625 h 52208"/>
                            <a:gd name="connsiteX2" fmla="*/ 304800 w 571500"/>
                            <a:gd name="connsiteY2" fmla="*/ 0 h 52208"/>
                            <a:gd name="connsiteX3" fmla="*/ 342900 w 571500"/>
                            <a:gd name="connsiteY3" fmla="*/ 47625 h 52208"/>
                            <a:gd name="connsiteX4" fmla="*/ 571500 w 571500"/>
                            <a:gd name="connsiteY4" fmla="*/ 47625 h 52208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</a:cxnLst>
                          <a:rect l="l" t="t" r="r" b="b"/>
                          <a:pathLst>
                            <a:path w="571500" h="52208">
                              <a:moveTo>
                                <a:pt x="0" y="47625"/>
                              </a:moveTo>
                              <a:cubicBezTo>
                                <a:pt x="93662" y="51594"/>
                                <a:pt x="187325" y="55563"/>
                                <a:pt x="238125" y="47625"/>
                              </a:cubicBezTo>
                              <a:cubicBezTo>
                                <a:pt x="288925" y="39687"/>
                                <a:pt x="287338" y="0"/>
                                <a:pt x="304800" y="0"/>
                              </a:cubicBezTo>
                              <a:cubicBezTo>
                                <a:pt x="322262" y="0"/>
                                <a:pt x="298450" y="39688"/>
                                <a:pt x="342900" y="47625"/>
                              </a:cubicBezTo>
                              <a:cubicBezTo>
                                <a:pt x="387350" y="55562"/>
                                <a:pt x="479425" y="51593"/>
                                <a:pt x="571500" y="47625"/>
                              </a:cubicBezTo>
                            </a:path>
                          </a:pathLst>
                        </a:custGeom>
                        <a:solidFill>
                          <a:schemeClr val="accent3"/>
                        </a:solidFill>
                        <a:ln w="28575"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19" name="Rectángulo 18"/>
                        <xdr:cNvSpPr/>
                      </xdr:nvSpPr>
                      <xdr:spPr>
                        <a:xfrm>
                          <a:off x="828675" y="3543300"/>
                          <a:ext cx="323850" cy="95250"/>
                        </a:xfrm>
                        <a:prstGeom prst="rect">
                          <a:avLst/>
                        </a:prstGeom>
                        <a:solidFill>
                          <a:schemeClr val="bg2">
                            <a:lumMod val="90000"/>
                          </a:schemeClr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</xdr:grpSp>
                  <xdr:grpSp>
                    <xdr:nvGrpSpPr>
                      <xdr:cNvPr id="21" name="Grupo 20"/>
                      <xdr:cNvGrpSpPr/>
                    </xdr:nvGrpSpPr>
                    <xdr:grpSpPr>
                      <a:xfrm>
                        <a:off x="4067175" y="3543300"/>
                        <a:ext cx="571500" cy="309383"/>
                        <a:chOff x="676275" y="3543300"/>
                        <a:chExt cx="571500" cy="309383"/>
                      </a:xfrm>
                    </xdr:grpSpPr>
                    <xdr:sp macro="" textlink="">
                      <xdr:nvSpPr>
                        <xdr:cNvPr id="22" name="Rectángulo 21"/>
                        <xdr:cNvSpPr/>
                      </xdr:nvSpPr>
                      <xdr:spPr>
                        <a:xfrm>
                          <a:off x="752475" y="3638550"/>
                          <a:ext cx="447675" cy="209550"/>
                        </a:xfrm>
                        <a:prstGeom prst="rect">
                          <a:avLst/>
                        </a:prstGeom>
                        <a:solidFill>
                          <a:schemeClr val="accent3"/>
                        </a:solidFill>
                        <a:ln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23" name="Forma libre 22"/>
                        <xdr:cNvSpPr/>
                      </xdr:nvSpPr>
                      <xdr:spPr>
                        <a:xfrm>
                          <a:off x="676275" y="3800475"/>
                          <a:ext cx="571500" cy="52208"/>
                        </a:xfrm>
                        <a:custGeom>
                          <a:avLst/>
                          <a:gdLst>
                            <a:gd name="connsiteX0" fmla="*/ 0 w 571500"/>
                            <a:gd name="connsiteY0" fmla="*/ 47625 h 52208"/>
                            <a:gd name="connsiteX1" fmla="*/ 238125 w 571500"/>
                            <a:gd name="connsiteY1" fmla="*/ 47625 h 52208"/>
                            <a:gd name="connsiteX2" fmla="*/ 304800 w 571500"/>
                            <a:gd name="connsiteY2" fmla="*/ 0 h 52208"/>
                            <a:gd name="connsiteX3" fmla="*/ 342900 w 571500"/>
                            <a:gd name="connsiteY3" fmla="*/ 47625 h 52208"/>
                            <a:gd name="connsiteX4" fmla="*/ 571500 w 571500"/>
                            <a:gd name="connsiteY4" fmla="*/ 47625 h 52208"/>
                          </a:gdLst>
                          <a:ahLst/>
                          <a:cxnLst>
                            <a:cxn ang="0">
                              <a:pos x="connsiteX0" y="connsiteY0"/>
                            </a:cxn>
                            <a:cxn ang="0">
                              <a:pos x="connsiteX1" y="connsiteY1"/>
                            </a:cxn>
                            <a:cxn ang="0">
                              <a:pos x="connsiteX2" y="connsiteY2"/>
                            </a:cxn>
                            <a:cxn ang="0">
                              <a:pos x="connsiteX3" y="connsiteY3"/>
                            </a:cxn>
                            <a:cxn ang="0">
                              <a:pos x="connsiteX4" y="connsiteY4"/>
                            </a:cxn>
                          </a:cxnLst>
                          <a:rect l="l" t="t" r="r" b="b"/>
                          <a:pathLst>
                            <a:path w="571500" h="52208">
                              <a:moveTo>
                                <a:pt x="0" y="47625"/>
                              </a:moveTo>
                              <a:cubicBezTo>
                                <a:pt x="93662" y="51594"/>
                                <a:pt x="187325" y="55563"/>
                                <a:pt x="238125" y="47625"/>
                              </a:cubicBezTo>
                              <a:cubicBezTo>
                                <a:pt x="288925" y="39687"/>
                                <a:pt x="287338" y="0"/>
                                <a:pt x="304800" y="0"/>
                              </a:cubicBezTo>
                              <a:cubicBezTo>
                                <a:pt x="322262" y="0"/>
                                <a:pt x="298450" y="39688"/>
                                <a:pt x="342900" y="47625"/>
                              </a:cubicBezTo>
                              <a:cubicBezTo>
                                <a:pt x="387350" y="55562"/>
                                <a:pt x="479425" y="51593"/>
                                <a:pt x="571500" y="47625"/>
                              </a:cubicBezTo>
                            </a:path>
                          </a:pathLst>
                        </a:custGeom>
                        <a:solidFill>
                          <a:schemeClr val="accent3"/>
                        </a:solidFill>
                        <a:ln w="28575">
                          <a:solidFill>
                            <a:schemeClr val="accent3">
                              <a:lumMod val="7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  <xdr:sp macro="" textlink="">
                      <xdr:nvSpPr>
                        <xdr:cNvPr id="24" name="Rectángulo 23"/>
                        <xdr:cNvSpPr/>
                      </xdr:nvSpPr>
                      <xdr:spPr>
                        <a:xfrm>
                          <a:off x="819150" y="3543300"/>
                          <a:ext cx="323850" cy="95250"/>
                        </a:xfrm>
                        <a:prstGeom prst="rect">
                          <a:avLst/>
                        </a:prstGeom>
                        <a:solidFill>
                          <a:schemeClr val="bg2">
                            <a:lumMod val="90000"/>
                          </a:schemeClr>
                        </a:solidFill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es-PE" sz="1100"/>
                        </a:p>
                      </xdr:txBody>
                    </xdr:sp>
                  </xdr:grpSp>
                </xdr:grpSp>
                <xdr:cxnSp macro="">
                  <xdr:nvCxnSpPr>
                    <xdr:cNvPr id="27" name="Conector recto de flecha 26"/>
                    <xdr:cNvCxnSpPr/>
                  </xdr:nvCxnSpPr>
                  <xdr:spPr>
                    <a:xfrm>
                      <a:off x="6076950" y="3743325"/>
                      <a:ext cx="800100" cy="0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0" name="Conector recto de flecha 29"/>
                    <xdr:cNvCxnSpPr/>
                  </xdr:nvCxnSpPr>
                  <xdr:spPr>
                    <a:xfrm flipH="1" flipV="1">
                      <a:off x="7153275" y="2705103"/>
                      <a:ext cx="19050" cy="876297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mc:AlternateContent xmlns:mc="http://schemas.openxmlformats.org/markup-compatibility/2006" xmlns:a14="http://schemas.microsoft.com/office/drawing/2010/main">
                  <mc:Choice Requires="a14">
                    <xdr:sp macro="" textlink="">
                      <xdr:nvSpPr>
                        <xdr:cNvPr id="35" name="CuadroTexto 34"/>
                        <xdr:cNvSpPr txBox="1"/>
                      </xdr:nvSpPr>
                      <xdr:spPr>
                        <a:xfrm>
                          <a:off x="7258050" y="2962275"/>
                          <a:ext cx="289758" cy="187872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t">
                          <a:spAutoFit/>
                        </a:bodyPr>
                        <a:lstStyle/>
                        <a:p>
                          <a:pPr/>
                          <a14:m>
                            <m:oMathPara xmlns:m="http://schemas.openxmlformats.org/officeDocument/2006/math">
                              <m:oMathParaPr>
                                <m:jc m:val="centerGroup"/>
                              </m:oMathParaPr>
                              <m:oMath xmlns:m="http://schemas.openxmlformats.org/officeDocument/2006/math">
                                <m:r>
                                  <a:rPr lang="es-PE" sz="1200" b="1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𝒉</m:t>
                                </m:r>
                                <m:r>
                                  <a:rPr lang="es-PE" sz="1200" b="1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=</m:t>
                                </m:r>
                              </m:oMath>
                            </m:oMathPara>
                          </a14:m>
                          <a:endParaRPr lang="es-PE" sz="1200" b="1">
                            <a:solidFill>
                              <a:srgbClr val="FF0000"/>
                            </a:solidFill>
                          </a:endParaRPr>
                        </a:p>
                      </xdr:txBody>
                    </xdr:sp>
                  </mc:Choice>
                  <mc:Fallback xmlns="">
                    <xdr:sp macro="" textlink="">
                      <xdr:nvSpPr>
                        <xdr:cNvPr id="35" name="CuadroTexto 34"/>
                        <xdr:cNvSpPr txBox="1"/>
                      </xdr:nvSpPr>
                      <xdr:spPr>
                        <a:xfrm>
                          <a:off x="7258050" y="2962275"/>
                          <a:ext cx="289758" cy="187872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t">
                          <a:spAutoFit/>
                        </a:bodyPr>
                        <a:lstStyle/>
                        <a:p>
                          <a:pPr/>
                          <a:r>
                            <a:rPr lang="es-PE" sz="1200" b="1" i="0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a:t>𝒉=</a:t>
                          </a:r>
                          <a:endParaRPr lang="es-PE" sz="1200" b="1">
                            <a:solidFill>
                              <a:srgbClr val="FF0000"/>
                            </a:solidFill>
                          </a:endParaRPr>
                        </a:p>
                      </xdr:txBody>
                    </xdr:sp>
                  </mc:Fallback>
                </mc:AlternateContent>
                <mc:AlternateContent xmlns:mc="http://schemas.openxmlformats.org/markup-compatibility/2006" xmlns:a14="http://schemas.microsoft.com/office/drawing/2010/main">
                  <mc:Choice Requires="a14">
                    <xdr:sp macro="" textlink="">
                      <xdr:nvSpPr>
                        <xdr:cNvPr id="36" name="CuadroTexto 35"/>
                        <xdr:cNvSpPr txBox="1"/>
                      </xdr:nvSpPr>
                      <xdr:spPr>
                        <a:xfrm>
                          <a:off x="5818449" y="3790981"/>
                          <a:ext cx="285976" cy="187872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t">
                          <a:spAutoFit/>
                        </a:bodyPr>
                        <a:lstStyle/>
                        <a:p>
                          <a:pPr/>
                          <a14:m>
                            <m:oMathPara xmlns:m="http://schemas.openxmlformats.org/officeDocument/2006/math">
                              <m:oMathParaPr>
                                <m:jc m:val="centerGroup"/>
                              </m:oMathParaPr>
                              <m:oMath xmlns:m="http://schemas.openxmlformats.org/officeDocument/2006/math">
                                <m:r>
                                  <a:rPr lang="es-PE" sz="1200" b="1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𝒃</m:t>
                                </m:r>
                                <m:r>
                                  <a:rPr lang="es-PE" sz="1200" b="1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=</m:t>
                                </m:r>
                              </m:oMath>
                            </m:oMathPara>
                          </a14:m>
                          <a:endParaRPr lang="es-PE" sz="1200" b="1">
                            <a:solidFill>
                              <a:srgbClr val="FF0000"/>
                            </a:solidFill>
                          </a:endParaRPr>
                        </a:p>
                      </xdr:txBody>
                    </xdr:sp>
                  </mc:Choice>
                  <mc:Fallback xmlns="">
                    <xdr:sp macro="" textlink="">
                      <xdr:nvSpPr>
                        <xdr:cNvPr id="36" name="CuadroTexto 35"/>
                        <xdr:cNvSpPr txBox="1"/>
                      </xdr:nvSpPr>
                      <xdr:spPr>
                        <a:xfrm>
                          <a:off x="5818449" y="3790981"/>
                          <a:ext cx="285976" cy="187872"/>
                        </a:xfrm>
                        <a:prstGeom prst="rect">
                          <a:avLst/>
                        </a:prstGeom>
                        <a:noFill/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t">
                          <a:spAutoFit/>
                        </a:bodyPr>
                        <a:lstStyle/>
                        <a:p>
                          <a:pPr/>
                          <a:r>
                            <a:rPr lang="es-PE" sz="1200" b="1" i="0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a:t>𝒃=</a:t>
                          </a:r>
                          <a:endParaRPr lang="es-PE" sz="1200" b="1">
                            <a:solidFill>
                              <a:srgbClr val="FF0000"/>
                            </a:solidFill>
                          </a:endParaRPr>
                        </a:p>
                      </xdr:txBody>
                    </xdr:sp>
                  </mc:Fallback>
                </mc:AlternateContent>
              </xdr:grpSp>
              <xdr:cxnSp macro="">
                <xdr:nvCxnSpPr>
                  <xdr:cNvPr id="44" name="Conector recto de flecha 43"/>
                  <xdr:cNvCxnSpPr/>
                </xdr:nvCxnSpPr>
                <xdr:spPr>
                  <a:xfrm>
                    <a:off x="3057526" y="3914775"/>
                    <a:ext cx="1095374" cy="9525"/>
                  </a:xfrm>
                  <a:prstGeom prst="straightConnector1">
                    <a:avLst/>
                  </a:prstGeom>
                  <a:ln w="12700"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8" name="Conector recto de flecha 47"/>
                  <xdr:cNvCxnSpPr/>
                </xdr:nvCxnSpPr>
                <xdr:spPr>
                  <a:xfrm flipH="1">
                    <a:off x="1200151" y="3905250"/>
                    <a:ext cx="1027132" cy="9525"/>
                  </a:xfrm>
                  <a:prstGeom prst="straightConnector1">
                    <a:avLst/>
                  </a:prstGeom>
                  <a:ln w="12700"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84" name="Grupo 83"/>
              <xdr:cNvGrpSpPr/>
            </xdr:nvGrpSpPr>
            <xdr:grpSpPr>
              <a:xfrm>
                <a:off x="1209675" y="4419600"/>
                <a:ext cx="2933700" cy="647769"/>
                <a:chOff x="1209675" y="4419600"/>
                <a:chExt cx="2933700" cy="647769"/>
              </a:xfrm>
            </xdr:grpSpPr>
            <xdr:grpSp>
              <xdr:nvGrpSpPr>
                <xdr:cNvPr id="66" name="Grupo 65"/>
                <xdr:cNvGrpSpPr/>
              </xdr:nvGrpSpPr>
              <xdr:grpSpPr>
                <a:xfrm>
                  <a:off x="1209675" y="4429125"/>
                  <a:ext cx="2933700" cy="638244"/>
                  <a:chOff x="1209675" y="4429125"/>
                  <a:chExt cx="2933700" cy="638244"/>
                </a:xfrm>
              </xdr:grpSpPr>
              <xdr:cxnSp macro="">
                <xdr:nvCxnSpPr>
                  <xdr:cNvPr id="61" name="Conector recto 60"/>
                  <xdr:cNvCxnSpPr/>
                </xdr:nvCxnSpPr>
                <xdr:spPr>
                  <a:xfrm>
                    <a:off x="1209675" y="4429125"/>
                    <a:ext cx="2933700" cy="9525"/>
                  </a:xfrm>
                  <a:prstGeom prst="line">
                    <a:avLst/>
                  </a:prstGeom>
                  <a:ln w="1905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65" name="Forma libre 64"/>
                  <xdr:cNvSpPr/>
                </xdr:nvSpPr>
                <xdr:spPr>
                  <a:xfrm>
                    <a:off x="1219200" y="4429125"/>
                    <a:ext cx="2914650" cy="638244"/>
                  </a:xfrm>
                  <a:custGeom>
                    <a:avLst/>
                    <a:gdLst>
                      <a:gd name="connsiteX0" fmla="*/ 2914650 w 2914650"/>
                      <a:gd name="connsiteY0" fmla="*/ 0 h 638244"/>
                      <a:gd name="connsiteX1" fmla="*/ 2390775 w 2914650"/>
                      <a:gd name="connsiteY1" fmla="*/ 428625 h 638244"/>
                      <a:gd name="connsiteX2" fmla="*/ 1457325 w 2914650"/>
                      <a:gd name="connsiteY2" fmla="*/ 638175 h 638244"/>
                      <a:gd name="connsiteX3" fmla="*/ 504825 w 2914650"/>
                      <a:gd name="connsiteY3" fmla="*/ 409575 h 638244"/>
                      <a:gd name="connsiteX4" fmla="*/ 0 w 2914650"/>
                      <a:gd name="connsiteY4" fmla="*/ 0 h 638244"/>
                    </a:gdLst>
                    <a:ahLst/>
                    <a:cxnLst>
                      <a:cxn ang="0">
                        <a:pos x="connsiteX0" y="connsiteY0"/>
                      </a:cxn>
                      <a:cxn ang="0">
                        <a:pos x="connsiteX1" y="connsiteY1"/>
                      </a:cxn>
                      <a:cxn ang="0">
                        <a:pos x="connsiteX2" y="connsiteY2"/>
                      </a:cxn>
                      <a:cxn ang="0">
                        <a:pos x="connsiteX3" y="connsiteY3"/>
                      </a:cxn>
                      <a:cxn ang="0">
                        <a:pos x="connsiteX4" y="connsiteY4"/>
                      </a:cxn>
                    </a:cxnLst>
                    <a:rect l="l" t="t" r="r" b="b"/>
                    <a:pathLst>
                      <a:path w="2914650" h="638244">
                        <a:moveTo>
                          <a:pt x="2914650" y="0"/>
                        </a:moveTo>
                        <a:cubicBezTo>
                          <a:pt x="2774156" y="161131"/>
                          <a:pt x="2633662" y="322263"/>
                          <a:pt x="2390775" y="428625"/>
                        </a:cubicBezTo>
                        <a:cubicBezTo>
                          <a:pt x="2147888" y="534987"/>
                          <a:pt x="1771650" y="641350"/>
                          <a:pt x="1457325" y="638175"/>
                        </a:cubicBezTo>
                        <a:cubicBezTo>
                          <a:pt x="1143000" y="635000"/>
                          <a:pt x="747712" y="515937"/>
                          <a:pt x="504825" y="409575"/>
                        </a:cubicBezTo>
                        <a:cubicBezTo>
                          <a:pt x="261938" y="303213"/>
                          <a:pt x="130969" y="151606"/>
                          <a:pt x="0" y="0"/>
                        </a:cubicBezTo>
                      </a:path>
                    </a:pathLst>
                  </a:custGeom>
                  <a:noFill/>
                  <a:ln w="19050">
                    <a:solidFill>
                      <a:srgbClr val="FF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</xdr:grpSp>
            <xdr:cxnSp macro="">
              <xdr:nvCxnSpPr>
                <xdr:cNvPr id="67" name="Conector recto de flecha 66"/>
                <xdr:cNvCxnSpPr/>
              </xdr:nvCxnSpPr>
              <xdr:spPr>
                <a:xfrm flipH="1" flipV="1">
                  <a:off x="2657475" y="4419600"/>
                  <a:ext cx="9525" cy="638171"/>
                </a:xfrm>
                <a:prstGeom prst="straightConnector1">
                  <a:avLst/>
                </a:prstGeom>
                <a:ln>
                  <a:solidFill>
                    <a:srgbClr val="FF0000"/>
                  </a:solidFill>
                  <a:headEnd type="triangle"/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" name="Conector recto 69"/>
                <xdr:cNvCxnSpPr/>
              </xdr:nvCxnSpPr>
              <xdr:spPr>
                <a:xfrm flipH="1">
                  <a:off x="3038477" y="4438650"/>
                  <a:ext cx="9523" cy="571500"/>
                </a:xfrm>
                <a:prstGeom prst="line">
                  <a:avLst/>
                </a:prstGeom>
                <a:ln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4" name="Conector recto 73"/>
                <xdr:cNvCxnSpPr/>
              </xdr:nvCxnSpPr>
              <xdr:spPr>
                <a:xfrm flipH="1">
                  <a:off x="3400425" y="4419600"/>
                  <a:ext cx="1" cy="523875"/>
                </a:xfrm>
                <a:prstGeom prst="line">
                  <a:avLst/>
                </a:prstGeom>
                <a:ln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" name="Conector recto 75"/>
                <xdr:cNvCxnSpPr/>
              </xdr:nvCxnSpPr>
              <xdr:spPr>
                <a:xfrm>
                  <a:off x="3714750" y="4438650"/>
                  <a:ext cx="0" cy="342900"/>
                </a:xfrm>
                <a:prstGeom prst="line">
                  <a:avLst/>
                </a:prstGeom>
                <a:ln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Conector recto 79"/>
                <xdr:cNvCxnSpPr/>
              </xdr:nvCxnSpPr>
              <xdr:spPr>
                <a:xfrm flipH="1">
                  <a:off x="2276477" y="4419600"/>
                  <a:ext cx="9523" cy="571500"/>
                </a:xfrm>
                <a:prstGeom prst="line">
                  <a:avLst/>
                </a:prstGeom>
                <a:ln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1" name="Conector recto 80"/>
                <xdr:cNvCxnSpPr/>
              </xdr:nvCxnSpPr>
              <xdr:spPr>
                <a:xfrm flipH="1">
                  <a:off x="1971675" y="4419600"/>
                  <a:ext cx="1" cy="523875"/>
                </a:xfrm>
                <a:prstGeom prst="line">
                  <a:avLst/>
                </a:prstGeom>
                <a:ln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2" name="Conector recto 81"/>
                <xdr:cNvCxnSpPr/>
              </xdr:nvCxnSpPr>
              <xdr:spPr>
                <a:xfrm>
                  <a:off x="1628775" y="4438650"/>
                  <a:ext cx="0" cy="342900"/>
                </a:xfrm>
                <a:prstGeom prst="line">
                  <a:avLst/>
                </a:prstGeom>
                <a:ln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83" name="CuadroTexto 82"/>
                    <xdr:cNvSpPr txBox="1"/>
                  </xdr:nvSpPr>
                  <xdr:spPr>
                    <a:xfrm>
                      <a:off x="2352675" y="4638673"/>
                      <a:ext cx="285976" cy="187872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r>
                              <a:rPr lang="es-PE" sz="12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(+)</m:t>
                            </m:r>
                          </m:oMath>
                        </m:oMathPara>
                      </a14:m>
                      <a:endParaRPr lang="es-PE" sz="1200" b="1">
                        <a:solidFill>
                          <a:srgbClr val="FF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83" name="CuadroTexto 82"/>
                    <xdr:cNvSpPr txBox="1"/>
                  </xdr:nvSpPr>
                  <xdr:spPr>
                    <a:xfrm>
                      <a:off x="2352675" y="4638673"/>
                      <a:ext cx="285976" cy="187872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t">
                      <a:noAutofit/>
                    </a:bodyPr>
                    <a:lstStyle/>
                    <a:p>
                      <a:pPr/>
                      <a:r>
                        <a:rPr lang="es-PE" sz="1200" b="1" i="0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a:t>(+)</a:t>
                      </a:r>
                      <a:endParaRPr lang="es-PE" sz="1200" b="1">
                        <a:solidFill>
                          <a:srgbClr val="FF0000"/>
                        </a:solidFill>
                      </a:endParaRPr>
                    </a:p>
                  </xdr:txBody>
                </xdr:sp>
              </mc:Fallback>
            </mc:AlternateContent>
          </xdr:grp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86" name="CuadroTexto 85"/>
                <xdr:cNvSpPr txBox="1"/>
              </xdr:nvSpPr>
              <xdr:spPr>
                <a:xfrm>
                  <a:off x="1647158" y="5086347"/>
                  <a:ext cx="571500" cy="20002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𝑴</m:t>
                        </m:r>
                        <m:sSup>
                          <m:sSupPr>
                            <m:ctrlPr>
                              <a:rPr lang="es-PE" sz="12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PE" sz="12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𝑼</m:t>
                            </m:r>
                          </m:e>
                          <m:sup>
                            <m:r>
                              <a:rPr lang="es-PE" sz="12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+</m:t>
                            </m:r>
                          </m:sup>
                        </m:sSup>
                        <m:r>
                          <a:rPr lang="es-PE" sz="12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oMath>
                    </m:oMathPara>
                  </a14:m>
                  <a:endParaRPr lang="es-PE" sz="1200" b="1">
                    <a:solidFill>
                      <a:srgbClr val="FF000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86" name="CuadroTexto 85"/>
                <xdr:cNvSpPr txBox="1"/>
              </xdr:nvSpPr>
              <xdr:spPr>
                <a:xfrm>
                  <a:off x="1647158" y="5086347"/>
                  <a:ext cx="571500" cy="200027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t">
                  <a:noAutofit/>
                </a:bodyPr>
                <a:lstStyle/>
                <a:p>
                  <a:pPr/>
                  <a:r>
                    <a:rPr lang="es-PE" sz="1200" b="1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𝑴𝑼^+=</a:t>
                  </a:r>
                  <a:endParaRPr lang="es-PE" sz="1200" b="1">
                    <a:solidFill>
                      <a:srgbClr val="FF0000"/>
                    </a:solidFill>
                  </a:endParaRPr>
                </a:p>
              </xdr:txBody>
            </xdr:sp>
          </mc:Fallback>
        </mc:AlternateContent>
      </xdr:grpSp>
    </xdr:grpSp>
    <xdr:clientData/>
  </xdr:twoCellAnchor>
  <xdr:twoCellAnchor>
    <xdr:from>
      <xdr:col>2</xdr:col>
      <xdr:colOff>57150</xdr:colOff>
      <xdr:row>54</xdr:row>
      <xdr:rowOff>123825</xdr:rowOff>
    </xdr:from>
    <xdr:to>
      <xdr:col>7</xdr:col>
      <xdr:colOff>110961</xdr:colOff>
      <xdr:row>62</xdr:row>
      <xdr:rowOff>207818</xdr:rowOff>
    </xdr:to>
    <xdr:grpSp>
      <xdr:nvGrpSpPr>
        <xdr:cNvPr id="50" name="Grupo 49"/>
        <xdr:cNvGrpSpPr/>
      </xdr:nvGrpSpPr>
      <xdr:grpSpPr>
        <a:xfrm>
          <a:off x="1152525" y="11658600"/>
          <a:ext cx="3997161" cy="1760393"/>
          <a:chOff x="1152525" y="11584132"/>
          <a:chExt cx="3998027" cy="1746538"/>
        </a:xfrm>
      </xdr:grpSpPr>
      <xdr:sp macro="" textlink="">
        <xdr:nvSpPr>
          <xdr:cNvPr id="115" name="Rectángulo 114"/>
          <xdr:cNvSpPr/>
        </xdr:nvSpPr>
        <xdr:spPr>
          <a:xfrm>
            <a:off x="1229392" y="12010542"/>
            <a:ext cx="3873116" cy="816105"/>
          </a:xfrm>
          <a:prstGeom prst="rect">
            <a:avLst/>
          </a:prstGeom>
          <a:solidFill>
            <a:schemeClr val="bg2">
              <a:lumMod val="75000"/>
            </a:schemeClr>
          </a:solidFill>
          <a:ln w="28575"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grpSp>
        <xdr:nvGrpSpPr>
          <xdr:cNvPr id="105" name="Grupo 104"/>
          <xdr:cNvGrpSpPr/>
        </xdr:nvGrpSpPr>
        <xdr:grpSpPr>
          <a:xfrm>
            <a:off x="1152525" y="12826647"/>
            <a:ext cx="576514" cy="307385"/>
            <a:chOff x="676275" y="3543300"/>
            <a:chExt cx="571500" cy="309383"/>
          </a:xfrm>
        </xdr:grpSpPr>
        <xdr:sp macro="" textlink="">
          <xdr:nvSpPr>
            <xdr:cNvPr id="110" name="Rectángulo 109"/>
            <xdr:cNvSpPr/>
          </xdr:nvSpPr>
          <xdr:spPr>
            <a:xfrm>
              <a:off x="752475" y="3638550"/>
              <a:ext cx="447675" cy="209550"/>
            </a:xfrm>
            <a:prstGeom prst="rect">
              <a:avLst/>
            </a:prstGeom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11" name="Forma libre 110"/>
            <xdr:cNvSpPr/>
          </xdr:nvSpPr>
          <xdr:spPr>
            <a:xfrm>
              <a:off x="676275" y="3800475"/>
              <a:ext cx="571500" cy="52208"/>
            </a:xfrm>
            <a:custGeom>
              <a:avLst/>
              <a:gdLst>
                <a:gd name="connsiteX0" fmla="*/ 0 w 571500"/>
                <a:gd name="connsiteY0" fmla="*/ 47625 h 52208"/>
                <a:gd name="connsiteX1" fmla="*/ 238125 w 571500"/>
                <a:gd name="connsiteY1" fmla="*/ 47625 h 52208"/>
                <a:gd name="connsiteX2" fmla="*/ 304800 w 571500"/>
                <a:gd name="connsiteY2" fmla="*/ 0 h 52208"/>
                <a:gd name="connsiteX3" fmla="*/ 342900 w 571500"/>
                <a:gd name="connsiteY3" fmla="*/ 47625 h 52208"/>
                <a:gd name="connsiteX4" fmla="*/ 571500 w 571500"/>
                <a:gd name="connsiteY4" fmla="*/ 47625 h 5220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571500" h="52208">
                  <a:moveTo>
                    <a:pt x="0" y="47625"/>
                  </a:moveTo>
                  <a:cubicBezTo>
                    <a:pt x="93662" y="51594"/>
                    <a:pt x="187325" y="55563"/>
                    <a:pt x="238125" y="47625"/>
                  </a:cubicBezTo>
                  <a:cubicBezTo>
                    <a:pt x="288925" y="39687"/>
                    <a:pt x="287338" y="0"/>
                    <a:pt x="304800" y="0"/>
                  </a:cubicBezTo>
                  <a:cubicBezTo>
                    <a:pt x="322262" y="0"/>
                    <a:pt x="298450" y="39688"/>
                    <a:pt x="342900" y="47625"/>
                  </a:cubicBezTo>
                  <a:cubicBezTo>
                    <a:pt x="387350" y="55562"/>
                    <a:pt x="479425" y="51593"/>
                    <a:pt x="571500" y="47625"/>
                  </a:cubicBezTo>
                </a:path>
              </a:pathLst>
            </a:custGeom>
            <a:solidFill>
              <a:schemeClr val="accent3"/>
            </a:solidFill>
            <a:ln w="28575">
              <a:solidFill>
                <a:schemeClr val="accent3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12" name="Rectángulo 111"/>
            <xdr:cNvSpPr/>
          </xdr:nvSpPr>
          <xdr:spPr>
            <a:xfrm>
              <a:off x="828675" y="3543300"/>
              <a:ext cx="323850" cy="9525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grpSp>
        <xdr:nvGrpSpPr>
          <xdr:cNvPr id="106" name="Grupo 105"/>
          <xdr:cNvGrpSpPr/>
        </xdr:nvGrpSpPr>
        <xdr:grpSpPr>
          <a:xfrm>
            <a:off x="4574038" y="12826647"/>
            <a:ext cx="576514" cy="307385"/>
            <a:chOff x="676275" y="3543300"/>
            <a:chExt cx="571500" cy="309383"/>
          </a:xfrm>
        </xdr:grpSpPr>
        <xdr:sp macro="" textlink="">
          <xdr:nvSpPr>
            <xdr:cNvPr id="107" name="Rectángulo 106"/>
            <xdr:cNvSpPr/>
          </xdr:nvSpPr>
          <xdr:spPr>
            <a:xfrm>
              <a:off x="752475" y="3638550"/>
              <a:ext cx="447675" cy="209550"/>
            </a:xfrm>
            <a:prstGeom prst="rect">
              <a:avLst/>
            </a:prstGeom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08" name="Forma libre 107"/>
            <xdr:cNvSpPr/>
          </xdr:nvSpPr>
          <xdr:spPr>
            <a:xfrm>
              <a:off x="676275" y="3800475"/>
              <a:ext cx="571500" cy="52208"/>
            </a:xfrm>
            <a:custGeom>
              <a:avLst/>
              <a:gdLst>
                <a:gd name="connsiteX0" fmla="*/ 0 w 571500"/>
                <a:gd name="connsiteY0" fmla="*/ 47625 h 52208"/>
                <a:gd name="connsiteX1" fmla="*/ 238125 w 571500"/>
                <a:gd name="connsiteY1" fmla="*/ 47625 h 52208"/>
                <a:gd name="connsiteX2" fmla="*/ 304800 w 571500"/>
                <a:gd name="connsiteY2" fmla="*/ 0 h 52208"/>
                <a:gd name="connsiteX3" fmla="*/ 342900 w 571500"/>
                <a:gd name="connsiteY3" fmla="*/ 47625 h 52208"/>
                <a:gd name="connsiteX4" fmla="*/ 571500 w 571500"/>
                <a:gd name="connsiteY4" fmla="*/ 47625 h 5220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571500" h="52208">
                  <a:moveTo>
                    <a:pt x="0" y="47625"/>
                  </a:moveTo>
                  <a:cubicBezTo>
                    <a:pt x="93662" y="51594"/>
                    <a:pt x="187325" y="55563"/>
                    <a:pt x="238125" y="47625"/>
                  </a:cubicBezTo>
                  <a:cubicBezTo>
                    <a:pt x="288925" y="39687"/>
                    <a:pt x="287338" y="0"/>
                    <a:pt x="304800" y="0"/>
                  </a:cubicBezTo>
                  <a:cubicBezTo>
                    <a:pt x="322262" y="0"/>
                    <a:pt x="298450" y="39688"/>
                    <a:pt x="342900" y="47625"/>
                  </a:cubicBezTo>
                  <a:cubicBezTo>
                    <a:pt x="387350" y="55562"/>
                    <a:pt x="479425" y="51593"/>
                    <a:pt x="571500" y="47625"/>
                  </a:cubicBezTo>
                </a:path>
              </a:pathLst>
            </a:custGeom>
            <a:solidFill>
              <a:schemeClr val="accent3"/>
            </a:solidFill>
            <a:ln w="28575">
              <a:solidFill>
                <a:schemeClr val="accent3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09" name="Rectángulo 108"/>
            <xdr:cNvSpPr/>
          </xdr:nvSpPr>
          <xdr:spPr>
            <a:xfrm>
              <a:off x="819150" y="3543300"/>
              <a:ext cx="323850" cy="9525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96" name="CuadroTexto 95"/>
              <xdr:cNvSpPr txBox="1"/>
            </xdr:nvSpPr>
            <xdr:spPr>
              <a:xfrm>
                <a:off x="3121956" y="13111893"/>
                <a:ext cx="179041" cy="187030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oMath>
                  </m:oMathPara>
                </a14:m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96" name="CuadroTexto 95"/>
              <xdr:cNvSpPr txBox="1"/>
            </xdr:nvSpPr>
            <xdr:spPr>
              <a:xfrm>
                <a:off x="3121956" y="13111893"/>
                <a:ext cx="179041" cy="187030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2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𝟏</a:t>
                </a:r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xdr:cxnSp macro="">
        <xdr:nvCxnSpPr>
          <xdr:cNvPr id="89" name="Conector recto 88"/>
          <xdr:cNvCxnSpPr/>
        </xdr:nvCxnSpPr>
        <xdr:spPr>
          <a:xfrm>
            <a:off x="1333254" y="12743580"/>
            <a:ext cx="3693041" cy="2813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Conector recto 124"/>
          <xdr:cNvCxnSpPr/>
        </xdr:nvCxnSpPr>
        <xdr:spPr>
          <a:xfrm>
            <a:off x="2214917" y="12671815"/>
            <a:ext cx="1990437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Conector recto 125"/>
          <xdr:cNvCxnSpPr/>
        </xdr:nvCxnSpPr>
        <xdr:spPr>
          <a:xfrm>
            <a:off x="1336029" y="12102811"/>
            <a:ext cx="3693042" cy="2809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 recto 30"/>
          <xdr:cNvCxnSpPr/>
        </xdr:nvCxnSpPr>
        <xdr:spPr>
          <a:xfrm>
            <a:off x="1345687" y="12102811"/>
            <a:ext cx="9658" cy="388794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Conector recto 126"/>
          <xdr:cNvCxnSpPr/>
        </xdr:nvCxnSpPr>
        <xdr:spPr>
          <a:xfrm>
            <a:off x="5016636" y="12093286"/>
            <a:ext cx="0" cy="415637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Conector recto 36"/>
          <xdr:cNvCxnSpPr/>
        </xdr:nvCxnSpPr>
        <xdr:spPr>
          <a:xfrm>
            <a:off x="3191254" y="11782425"/>
            <a:ext cx="19315" cy="1332634"/>
          </a:xfrm>
          <a:prstGeom prst="line">
            <a:avLst/>
          </a:prstGeom>
          <a:ln w="19050">
            <a:solidFill>
              <a:srgbClr val="00206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28" name="CuadroTexto 127"/>
              <xdr:cNvSpPr txBox="1"/>
            </xdr:nvSpPr>
            <xdr:spPr>
              <a:xfrm>
                <a:off x="3094672" y="11584132"/>
                <a:ext cx="179041" cy="186756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oMath>
                  </m:oMathPara>
                </a14:m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28" name="CuadroTexto 127"/>
              <xdr:cNvSpPr txBox="1"/>
            </xdr:nvSpPr>
            <xdr:spPr>
              <a:xfrm>
                <a:off x="3094672" y="11584132"/>
                <a:ext cx="179041" cy="186756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2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𝟏</a:t>
                </a:r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29" name="CuadroTexto 128"/>
              <xdr:cNvSpPr txBox="1"/>
            </xdr:nvSpPr>
            <xdr:spPr>
              <a:xfrm>
                <a:off x="1817246" y="13137125"/>
                <a:ext cx="179041" cy="188488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𝟐</m:t>
                      </m:r>
                    </m:oMath>
                  </m:oMathPara>
                </a14:m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29" name="CuadroTexto 128"/>
              <xdr:cNvSpPr txBox="1"/>
            </xdr:nvSpPr>
            <xdr:spPr>
              <a:xfrm>
                <a:off x="1817246" y="13137125"/>
                <a:ext cx="179041" cy="188488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2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𝟐</a:t>
                </a:r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xdr:cxnSp macro="">
        <xdr:nvCxnSpPr>
          <xdr:cNvPr id="130" name="Conector recto 129"/>
          <xdr:cNvCxnSpPr>
            <a:endCxn id="129" idx="0"/>
          </xdr:cNvCxnSpPr>
        </xdr:nvCxnSpPr>
        <xdr:spPr>
          <a:xfrm>
            <a:off x="1886543" y="11811000"/>
            <a:ext cx="20224" cy="1326125"/>
          </a:xfrm>
          <a:prstGeom prst="line">
            <a:avLst/>
          </a:prstGeom>
          <a:ln w="19050">
            <a:solidFill>
              <a:srgbClr val="00206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31" name="CuadroTexto 130"/>
              <xdr:cNvSpPr txBox="1"/>
            </xdr:nvSpPr>
            <xdr:spPr>
              <a:xfrm>
                <a:off x="1789960" y="11612707"/>
                <a:ext cx="179041" cy="186756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𝟐</m:t>
                      </m:r>
                    </m:oMath>
                  </m:oMathPara>
                </a14:m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31" name="CuadroTexto 130"/>
              <xdr:cNvSpPr txBox="1"/>
            </xdr:nvSpPr>
            <xdr:spPr>
              <a:xfrm>
                <a:off x="1789960" y="11612707"/>
                <a:ext cx="179041" cy="186756"/>
              </a:xfrm>
              <a:prstGeom prst="rect">
                <a:avLst/>
              </a:prstGeom>
              <a:noFill/>
              <a:ln>
                <a:solidFill>
                  <a:srgbClr val="00206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200" b="1" i="0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𝟐</a:t>
                </a:r>
                <a:endParaRPr lang="es-PE" sz="1200" b="1">
                  <a:solidFill>
                    <a:srgbClr val="002060"/>
                  </a:solidFill>
                </a:endParaRPr>
              </a:p>
            </xdr:txBody>
          </xdr:sp>
        </mc:Fallback>
      </mc:AlternateContent>
      <xdr:sp macro="" textlink="">
        <xdr:nvSpPr>
          <xdr:cNvPr id="47" name="Forma libre 46"/>
          <xdr:cNvSpPr/>
        </xdr:nvSpPr>
        <xdr:spPr>
          <a:xfrm>
            <a:off x="3654842" y="11858625"/>
            <a:ext cx="453931" cy="369234"/>
          </a:xfrm>
          <a:custGeom>
            <a:avLst/>
            <a:gdLst>
              <a:gd name="connsiteX0" fmla="*/ 0 w 447675"/>
              <a:gd name="connsiteY0" fmla="*/ 266700 h 372698"/>
              <a:gd name="connsiteX1" fmla="*/ 38100 w 447675"/>
              <a:gd name="connsiteY1" fmla="*/ 361950 h 372698"/>
              <a:gd name="connsiteX2" fmla="*/ 123825 w 447675"/>
              <a:gd name="connsiteY2" fmla="*/ 361950 h 372698"/>
              <a:gd name="connsiteX3" fmla="*/ 190500 w 447675"/>
              <a:gd name="connsiteY3" fmla="*/ 285750 h 372698"/>
              <a:gd name="connsiteX4" fmla="*/ 447675 w 447675"/>
              <a:gd name="connsiteY4" fmla="*/ 0 h 3726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47675" h="372698">
                <a:moveTo>
                  <a:pt x="0" y="266700"/>
                </a:moveTo>
                <a:cubicBezTo>
                  <a:pt x="8731" y="306387"/>
                  <a:pt x="17463" y="346075"/>
                  <a:pt x="38100" y="361950"/>
                </a:cubicBezTo>
                <a:cubicBezTo>
                  <a:pt x="58738" y="377825"/>
                  <a:pt x="98425" y="374650"/>
                  <a:pt x="123825" y="361950"/>
                </a:cubicBezTo>
                <a:cubicBezTo>
                  <a:pt x="149225" y="349250"/>
                  <a:pt x="190500" y="285750"/>
                  <a:pt x="190500" y="285750"/>
                </a:cubicBezTo>
                <a:lnTo>
                  <a:pt x="447675" y="0"/>
                </a:lnTo>
              </a:path>
            </a:pathLst>
          </a:custGeom>
          <a:noFill/>
          <a:ln w="1905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6" name="Forma libre 145"/>
          <xdr:cNvSpPr/>
        </xdr:nvSpPr>
        <xdr:spPr>
          <a:xfrm rot="16200000" flipH="1">
            <a:off x="2028785" y="12834858"/>
            <a:ext cx="584743" cy="406881"/>
          </a:xfrm>
          <a:custGeom>
            <a:avLst/>
            <a:gdLst>
              <a:gd name="connsiteX0" fmla="*/ 0 w 447675"/>
              <a:gd name="connsiteY0" fmla="*/ 266700 h 372698"/>
              <a:gd name="connsiteX1" fmla="*/ 38100 w 447675"/>
              <a:gd name="connsiteY1" fmla="*/ 361950 h 372698"/>
              <a:gd name="connsiteX2" fmla="*/ 123825 w 447675"/>
              <a:gd name="connsiteY2" fmla="*/ 361950 h 372698"/>
              <a:gd name="connsiteX3" fmla="*/ 190500 w 447675"/>
              <a:gd name="connsiteY3" fmla="*/ 285750 h 372698"/>
              <a:gd name="connsiteX4" fmla="*/ 447675 w 447675"/>
              <a:gd name="connsiteY4" fmla="*/ 0 h 3726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47675" h="372698">
                <a:moveTo>
                  <a:pt x="0" y="266700"/>
                </a:moveTo>
                <a:cubicBezTo>
                  <a:pt x="8731" y="306387"/>
                  <a:pt x="17463" y="346075"/>
                  <a:pt x="38100" y="361950"/>
                </a:cubicBezTo>
                <a:cubicBezTo>
                  <a:pt x="58738" y="377825"/>
                  <a:pt x="98425" y="374650"/>
                  <a:pt x="123825" y="361950"/>
                </a:cubicBezTo>
                <a:cubicBezTo>
                  <a:pt x="149225" y="349250"/>
                  <a:pt x="190500" y="285750"/>
                  <a:pt x="190500" y="285750"/>
                </a:cubicBezTo>
                <a:lnTo>
                  <a:pt x="447675" y="0"/>
                </a:lnTo>
              </a:path>
            </a:pathLst>
          </a:custGeom>
          <a:noFill/>
          <a:ln w="1905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8" name="Forma libre 147"/>
          <xdr:cNvSpPr/>
        </xdr:nvSpPr>
        <xdr:spPr>
          <a:xfrm rot="9058931">
            <a:off x="4013970" y="12573662"/>
            <a:ext cx="214486" cy="735563"/>
          </a:xfrm>
          <a:custGeom>
            <a:avLst/>
            <a:gdLst>
              <a:gd name="connsiteX0" fmla="*/ 0 w 447675"/>
              <a:gd name="connsiteY0" fmla="*/ 266700 h 372698"/>
              <a:gd name="connsiteX1" fmla="*/ 38100 w 447675"/>
              <a:gd name="connsiteY1" fmla="*/ 361950 h 372698"/>
              <a:gd name="connsiteX2" fmla="*/ 123825 w 447675"/>
              <a:gd name="connsiteY2" fmla="*/ 361950 h 372698"/>
              <a:gd name="connsiteX3" fmla="*/ 190500 w 447675"/>
              <a:gd name="connsiteY3" fmla="*/ 285750 h 372698"/>
              <a:gd name="connsiteX4" fmla="*/ 447675 w 447675"/>
              <a:gd name="connsiteY4" fmla="*/ 0 h 372698"/>
              <a:gd name="connsiteX0" fmla="*/ 0 w 447675"/>
              <a:gd name="connsiteY0" fmla="*/ 266700 h 381027"/>
              <a:gd name="connsiteX1" fmla="*/ 38100 w 447675"/>
              <a:gd name="connsiteY1" fmla="*/ 361950 h 381027"/>
              <a:gd name="connsiteX2" fmla="*/ 123825 w 447675"/>
              <a:gd name="connsiteY2" fmla="*/ 361950 h 381027"/>
              <a:gd name="connsiteX3" fmla="*/ 161741 w 447675"/>
              <a:gd name="connsiteY3" fmla="*/ 160873 h 381027"/>
              <a:gd name="connsiteX4" fmla="*/ 447675 w 447675"/>
              <a:gd name="connsiteY4" fmla="*/ 0 h 381027"/>
              <a:gd name="connsiteX0" fmla="*/ 0 w 214391"/>
              <a:gd name="connsiteY0" fmla="*/ 494137 h 608464"/>
              <a:gd name="connsiteX1" fmla="*/ 38100 w 214391"/>
              <a:gd name="connsiteY1" fmla="*/ 589387 h 608464"/>
              <a:gd name="connsiteX2" fmla="*/ 123825 w 214391"/>
              <a:gd name="connsiteY2" fmla="*/ 589387 h 608464"/>
              <a:gd name="connsiteX3" fmla="*/ 161741 w 214391"/>
              <a:gd name="connsiteY3" fmla="*/ 388310 h 608464"/>
              <a:gd name="connsiteX4" fmla="*/ 214391 w 214391"/>
              <a:gd name="connsiteY4" fmla="*/ 0 h 608464"/>
              <a:gd name="connsiteX0" fmla="*/ 0 w 211530"/>
              <a:gd name="connsiteY0" fmla="*/ 626432 h 740759"/>
              <a:gd name="connsiteX1" fmla="*/ 38100 w 211530"/>
              <a:gd name="connsiteY1" fmla="*/ 721682 h 740759"/>
              <a:gd name="connsiteX2" fmla="*/ 123825 w 211530"/>
              <a:gd name="connsiteY2" fmla="*/ 721682 h 740759"/>
              <a:gd name="connsiteX3" fmla="*/ 161741 w 211530"/>
              <a:gd name="connsiteY3" fmla="*/ 520605 h 740759"/>
              <a:gd name="connsiteX4" fmla="*/ 211530 w 211530"/>
              <a:gd name="connsiteY4" fmla="*/ 0 h 7407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11530" h="740759">
                <a:moveTo>
                  <a:pt x="0" y="626432"/>
                </a:moveTo>
                <a:cubicBezTo>
                  <a:pt x="8731" y="666119"/>
                  <a:pt x="17463" y="705807"/>
                  <a:pt x="38100" y="721682"/>
                </a:cubicBezTo>
                <a:cubicBezTo>
                  <a:pt x="58738" y="737557"/>
                  <a:pt x="103218" y="755195"/>
                  <a:pt x="123825" y="721682"/>
                </a:cubicBezTo>
                <a:cubicBezTo>
                  <a:pt x="144432" y="688169"/>
                  <a:pt x="147124" y="640885"/>
                  <a:pt x="161741" y="520605"/>
                </a:cubicBezTo>
                <a:cubicBezTo>
                  <a:pt x="176358" y="400325"/>
                  <a:pt x="193980" y="129437"/>
                  <a:pt x="211530" y="0"/>
                </a:cubicBezTo>
              </a:path>
            </a:pathLst>
          </a:custGeom>
          <a:noFill/>
          <a:ln w="1905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14</xdr:col>
      <xdr:colOff>334395</xdr:colOff>
      <xdr:row>54</xdr:row>
      <xdr:rowOff>0</xdr:rowOff>
    </xdr:from>
    <xdr:to>
      <xdr:col>17</xdr:col>
      <xdr:colOff>47624</xdr:colOff>
      <xdr:row>66</xdr:row>
      <xdr:rowOff>200025</xdr:rowOff>
    </xdr:to>
    <xdr:grpSp>
      <xdr:nvGrpSpPr>
        <xdr:cNvPr id="29" name="Grupo 28"/>
        <xdr:cNvGrpSpPr/>
      </xdr:nvGrpSpPr>
      <xdr:grpSpPr>
        <a:xfrm>
          <a:off x="10707120" y="11534775"/>
          <a:ext cx="1999229" cy="2714625"/>
          <a:chOff x="5373120" y="13887450"/>
          <a:chExt cx="1999229" cy="2714625"/>
        </a:xfrm>
      </xdr:grpSpPr>
      <xdr:sp macro="" textlink="">
        <xdr:nvSpPr>
          <xdr:cNvPr id="214" name="Rectángulo 213"/>
          <xdr:cNvSpPr/>
        </xdr:nvSpPr>
        <xdr:spPr>
          <a:xfrm>
            <a:off x="5595257" y="14754225"/>
            <a:ext cx="1535639" cy="1657349"/>
          </a:xfrm>
          <a:prstGeom prst="rect">
            <a:avLst/>
          </a:prstGeom>
          <a:solidFill>
            <a:schemeClr val="bg2">
              <a:lumMod val="75000"/>
            </a:schemeClr>
          </a:solidFill>
          <a:ln w="28575"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15" name="Rectángulo 214"/>
          <xdr:cNvSpPr/>
        </xdr:nvSpPr>
        <xdr:spPr>
          <a:xfrm>
            <a:off x="5740127" y="14906625"/>
            <a:ext cx="1265214" cy="1371600"/>
          </a:xfrm>
          <a:prstGeom prst="rect">
            <a:avLst/>
          </a:prstGeom>
          <a:noFill/>
          <a:ln w="28575"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16" name="Conector 215"/>
          <xdr:cNvSpPr/>
        </xdr:nvSpPr>
        <xdr:spPr>
          <a:xfrm>
            <a:off x="5749786" y="14925675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sp macro="" textlink="">
        <xdr:nvSpPr>
          <xdr:cNvPr id="217" name="Conector 216"/>
          <xdr:cNvSpPr/>
        </xdr:nvSpPr>
        <xdr:spPr>
          <a:xfrm>
            <a:off x="6831495" y="14925675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sp macro="" textlink="">
        <xdr:nvSpPr>
          <xdr:cNvPr id="218" name="Conector 217"/>
          <xdr:cNvSpPr/>
        </xdr:nvSpPr>
        <xdr:spPr>
          <a:xfrm>
            <a:off x="6087820" y="14925675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sp macro="" textlink="">
        <xdr:nvSpPr>
          <xdr:cNvPr id="219" name="Conector 218"/>
          <xdr:cNvSpPr/>
        </xdr:nvSpPr>
        <xdr:spPr>
          <a:xfrm>
            <a:off x="6454828" y="14925675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sp macro="" textlink="">
        <xdr:nvSpPr>
          <xdr:cNvPr id="220" name="Conector 219"/>
          <xdr:cNvSpPr/>
        </xdr:nvSpPr>
        <xdr:spPr>
          <a:xfrm>
            <a:off x="5759444" y="16135350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sp macro="" textlink="">
        <xdr:nvSpPr>
          <xdr:cNvPr id="221" name="Conector 220"/>
          <xdr:cNvSpPr/>
        </xdr:nvSpPr>
        <xdr:spPr>
          <a:xfrm>
            <a:off x="6290640" y="16135350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sp macro="" textlink="">
        <xdr:nvSpPr>
          <xdr:cNvPr id="222" name="Conector 221"/>
          <xdr:cNvSpPr/>
        </xdr:nvSpPr>
        <xdr:spPr>
          <a:xfrm>
            <a:off x="6821837" y="16135350"/>
            <a:ext cx="154530" cy="123825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003">
            <a:schemeClr val="lt2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</a:endParaRPr>
          </a:p>
        </xdr:txBody>
      </xdr:sp>
      <xdr:cxnSp macro="">
        <xdr:nvCxnSpPr>
          <xdr:cNvPr id="223" name="Conector recto 222"/>
          <xdr:cNvCxnSpPr/>
        </xdr:nvCxnSpPr>
        <xdr:spPr>
          <a:xfrm flipH="1">
            <a:off x="6879785" y="15001875"/>
            <a:ext cx="125555" cy="247650"/>
          </a:xfrm>
          <a:prstGeom prst="line">
            <a:avLst/>
          </a:prstGeom>
          <a:ln w="28575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Conector recto 223"/>
          <xdr:cNvCxnSpPr/>
        </xdr:nvCxnSpPr>
        <xdr:spPr>
          <a:xfrm flipH="1">
            <a:off x="6715597" y="14916150"/>
            <a:ext cx="125555" cy="247650"/>
          </a:xfrm>
          <a:prstGeom prst="line">
            <a:avLst/>
          </a:prstGeom>
          <a:ln w="28575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5" name="Forma libre 224"/>
          <xdr:cNvSpPr/>
        </xdr:nvSpPr>
        <xdr:spPr>
          <a:xfrm>
            <a:off x="5373120" y="15382875"/>
            <a:ext cx="490573" cy="180975"/>
          </a:xfrm>
          <a:custGeom>
            <a:avLst/>
            <a:gdLst>
              <a:gd name="connsiteX0" fmla="*/ 371475 w 483812"/>
              <a:gd name="connsiteY0" fmla="*/ 0 h 180975"/>
              <a:gd name="connsiteX1" fmla="*/ 447675 w 483812"/>
              <a:gd name="connsiteY1" fmla="*/ 19050 h 180975"/>
              <a:gd name="connsiteX2" fmla="*/ 466725 w 483812"/>
              <a:gd name="connsiteY2" fmla="*/ 57150 h 180975"/>
              <a:gd name="connsiteX3" fmla="*/ 476250 w 483812"/>
              <a:gd name="connsiteY3" fmla="*/ 85725 h 180975"/>
              <a:gd name="connsiteX4" fmla="*/ 466725 w 483812"/>
              <a:gd name="connsiteY4" fmla="*/ 152400 h 180975"/>
              <a:gd name="connsiteX5" fmla="*/ 285750 w 483812"/>
              <a:gd name="connsiteY5" fmla="*/ 180975 h 180975"/>
              <a:gd name="connsiteX6" fmla="*/ 0 w 483812"/>
              <a:gd name="connsiteY6" fmla="*/ 171450 h 180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83812" h="180975">
                <a:moveTo>
                  <a:pt x="371475" y="0"/>
                </a:moveTo>
                <a:cubicBezTo>
                  <a:pt x="401637" y="4762"/>
                  <a:pt x="431800" y="9525"/>
                  <a:pt x="447675" y="19050"/>
                </a:cubicBezTo>
                <a:cubicBezTo>
                  <a:pt x="463550" y="28575"/>
                  <a:pt x="461963" y="46038"/>
                  <a:pt x="466725" y="57150"/>
                </a:cubicBezTo>
                <a:cubicBezTo>
                  <a:pt x="471487" y="68262"/>
                  <a:pt x="476250" y="69850"/>
                  <a:pt x="476250" y="85725"/>
                </a:cubicBezTo>
                <a:cubicBezTo>
                  <a:pt x="476250" y="101600"/>
                  <a:pt x="498475" y="136525"/>
                  <a:pt x="466725" y="152400"/>
                </a:cubicBezTo>
                <a:cubicBezTo>
                  <a:pt x="434975" y="168275"/>
                  <a:pt x="363537" y="177800"/>
                  <a:pt x="285750" y="180975"/>
                </a:cubicBezTo>
                <a:lnTo>
                  <a:pt x="0" y="171450"/>
                </a:lnTo>
              </a:path>
            </a:pathLst>
          </a:custGeom>
          <a:noFill/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26" name="Forma libre 225"/>
          <xdr:cNvSpPr/>
        </xdr:nvSpPr>
        <xdr:spPr>
          <a:xfrm>
            <a:off x="6892961" y="16000889"/>
            <a:ext cx="479388" cy="601186"/>
          </a:xfrm>
          <a:custGeom>
            <a:avLst/>
            <a:gdLst>
              <a:gd name="connsiteX0" fmla="*/ 15581 w 472781"/>
              <a:gd name="connsiteY0" fmla="*/ 143986 h 601186"/>
              <a:gd name="connsiteX1" fmla="*/ 15581 w 472781"/>
              <a:gd name="connsiteY1" fmla="*/ 58261 h 601186"/>
              <a:gd name="connsiteX2" fmla="*/ 177506 w 472781"/>
              <a:gd name="connsiteY2" fmla="*/ 39211 h 601186"/>
              <a:gd name="connsiteX3" fmla="*/ 472781 w 472781"/>
              <a:gd name="connsiteY3" fmla="*/ 601186 h 6011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72781" h="601186">
                <a:moveTo>
                  <a:pt x="15581" y="143986"/>
                </a:moveTo>
                <a:cubicBezTo>
                  <a:pt x="2087" y="109855"/>
                  <a:pt x="-11407" y="75724"/>
                  <a:pt x="15581" y="58261"/>
                </a:cubicBezTo>
                <a:cubicBezTo>
                  <a:pt x="42569" y="40798"/>
                  <a:pt x="101306" y="-51276"/>
                  <a:pt x="177506" y="39211"/>
                </a:cubicBezTo>
                <a:cubicBezTo>
                  <a:pt x="253706" y="129698"/>
                  <a:pt x="472781" y="601186"/>
                  <a:pt x="472781" y="601186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27" name="Forma libre 226"/>
          <xdr:cNvSpPr/>
        </xdr:nvSpPr>
        <xdr:spPr>
          <a:xfrm>
            <a:off x="5727975" y="16021050"/>
            <a:ext cx="1238733" cy="123825"/>
          </a:xfrm>
          <a:custGeom>
            <a:avLst/>
            <a:gdLst>
              <a:gd name="connsiteX0" fmla="*/ 107235 w 1221660"/>
              <a:gd name="connsiteY0" fmla="*/ 123825 h 123825"/>
              <a:gd name="connsiteX1" fmla="*/ 107235 w 1221660"/>
              <a:gd name="connsiteY1" fmla="*/ 47625 h 123825"/>
              <a:gd name="connsiteX2" fmla="*/ 1221660 w 1221660"/>
              <a:gd name="connsiteY2" fmla="*/ 0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1660" h="123825">
                <a:moveTo>
                  <a:pt x="107235" y="123825"/>
                </a:moveTo>
                <a:cubicBezTo>
                  <a:pt x="14366" y="96043"/>
                  <a:pt x="-78502" y="68262"/>
                  <a:pt x="107235" y="47625"/>
                </a:cubicBezTo>
                <a:cubicBezTo>
                  <a:pt x="292972" y="26988"/>
                  <a:pt x="757316" y="13494"/>
                  <a:pt x="1221660" y="0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28" name="Forma libre 227"/>
          <xdr:cNvSpPr/>
        </xdr:nvSpPr>
        <xdr:spPr>
          <a:xfrm flipV="1">
            <a:off x="6266963" y="16040100"/>
            <a:ext cx="187865" cy="133350"/>
          </a:xfrm>
          <a:custGeom>
            <a:avLst/>
            <a:gdLst>
              <a:gd name="connsiteX0" fmla="*/ 42401 w 185276"/>
              <a:gd name="connsiteY0" fmla="*/ 0 h 133350"/>
              <a:gd name="connsiteX1" fmla="*/ 13826 w 185276"/>
              <a:gd name="connsiteY1" fmla="*/ 57150 h 133350"/>
              <a:gd name="connsiteX2" fmla="*/ 13826 w 185276"/>
              <a:gd name="connsiteY2" fmla="*/ 85725 h 133350"/>
              <a:gd name="connsiteX3" fmla="*/ 185276 w 185276"/>
              <a:gd name="connsiteY3" fmla="*/ 133350 h 1333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85276" h="133350">
                <a:moveTo>
                  <a:pt x="42401" y="0"/>
                </a:moveTo>
                <a:cubicBezTo>
                  <a:pt x="30495" y="21431"/>
                  <a:pt x="18589" y="42862"/>
                  <a:pt x="13826" y="57150"/>
                </a:cubicBezTo>
                <a:cubicBezTo>
                  <a:pt x="9063" y="71438"/>
                  <a:pt x="-14749" y="73025"/>
                  <a:pt x="13826" y="85725"/>
                </a:cubicBezTo>
                <a:cubicBezTo>
                  <a:pt x="42401" y="98425"/>
                  <a:pt x="185276" y="133350"/>
                  <a:pt x="185276" y="133350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29" name="Forma libre 228"/>
          <xdr:cNvSpPr/>
        </xdr:nvSpPr>
        <xdr:spPr>
          <a:xfrm>
            <a:off x="5653205" y="14535150"/>
            <a:ext cx="1303318" cy="381000"/>
          </a:xfrm>
          <a:custGeom>
            <a:avLst/>
            <a:gdLst>
              <a:gd name="connsiteX0" fmla="*/ 1266825 w 1285355"/>
              <a:gd name="connsiteY0" fmla="*/ 381000 h 381000"/>
              <a:gd name="connsiteX1" fmla="*/ 1276350 w 1285355"/>
              <a:gd name="connsiteY1" fmla="*/ 247650 h 381000"/>
              <a:gd name="connsiteX2" fmla="*/ 1238250 w 1285355"/>
              <a:gd name="connsiteY2" fmla="*/ 133350 h 381000"/>
              <a:gd name="connsiteX3" fmla="*/ 800100 w 1285355"/>
              <a:gd name="connsiteY3" fmla="*/ 85725 h 381000"/>
              <a:gd name="connsiteX4" fmla="*/ 0 w 1285355"/>
              <a:gd name="connsiteY4" fmla="*/ 0 h 381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285355" h="381000">
                <a:moveTo>
                  <a:pt x="1266825" y="381000"/>
                </a:moveTo>
                <a:cubicBezTo>
                  <a:pt x="1273968" y="334962"/>
                  <a:pt x="1281112" y="288925"/>
                  <a:pt x="1276350" y="247650"/>
                </a:cubicBezTo>
                <a:cubicBezTo>
                  <a:pt x="1271588" y="206375"/>
                  <a:pt x="1317625" y="160337"/>
                  <a:pt x="1238250" y="133350"/>
                </a:cubicBezTo>
                <a:cubicBezTo>
                  <a:pt x="1158875" y="106363"/>
                  <a:pt x="800100" y="85725"/>
                  <a:pt x="800100" y="85725"/>
                </a:cubicBezTo>
                <a:lnTo>
                  <a:pt x="0" y="0"/>
                </a:ln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0" name="Forma libre 229"/>
          <xdr:cNvSpPr/>
        </xdr:nvSpPr>
        <xdr:spPr>
          <a:xfrm>
            <a:off x="6396880" y="14620875"/>
            <a:ext cx="213853" cy="304800"/>
          </a:xfrm>
          <a:custGeom>
            <a:avLst/>
            <a:gdLst>
              <a:gd name="connsiteX0" fmla="*/ 152400 w 210906"/>
              <a:gd name="connsiteY0" fmla="*/ 304800 h 304800"/>
              <a:gd name="connsiteX1" fmla="*/ 180975 w 210906"/>
              <a:gd name="connsiteY1" fmla="*/ 238125 h 304800"/>
              <a:gd name="connsiteX2" fmla="*/ 200025 w 210906"/>
              <a:gd name="connsiteY2" fmla="*/ 161925 h 304800"/>
              <a:gd name="connsiteX3" fmla="*/ 0 w 210906"/>
              <a:gd name="connsiteY3" fmla="*/ 0 h 304800"/>
              <a:gd name="connsiteX4" fmla="*/ 0 w 210906"/>
              <a:gd name="connsiteY4" fmla="*/ 0 h 304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10906" h="304800">
                <a:moveTo>
                  <a:pt x="152400" y="304800"/>
                </a:moveTo>
                <a:cubicBezTo>
                  <a:pt x="162719" y="283368"/>
                  <a:pt x="173038" y="261937"/>
                  <a:pt x="180975" y="238125"/>
                </a:cubicBezTo>
                <a:cubicBezTo>
                  <a:pt x="188913" y="214312"/>
                  <a:pt x="230188" y="201612"/>
                  <a:pt x="200025" y="161925"/>
                </a:cubicBezTo>
                <a:cubicBezTo>
                  <a:pt x="169863" y="122237"/>
                  <a:pt x="0" y="0"/>
                  <a:pt x="0" y="0"/>
                </a:cubicBezTo>
                <a:lnTo>
                  <a:pt x="0" y="0"/>
                </a:ln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1" name="Forma libre 230"/>
          <xdr:cNvSpPr/>
        </xdr:nvSpPr>
        <xdr:spPr>
          <a:xfrm>
            <a:off x="6029871" y="14582775"/>
            <a:ext cx="226837" cy="352425"/>
          </a:xfrm>
          <a:custGeom>
            <a:avLst/>
            <a:gdLst>
              <a:gd name="connsiteX0" fmla="*/ 161925 w 223711"/>
              <a:gd name="connsiteY0" fmla="*/ 352425 h 352425"/>
              <a:gd name="connsiteX1" fmla="*/ 200025 w 223711"/>
              <a:gd name="connsiteY1" fmla="*/ 304800 h 352425"/>
              <a:gd name="connsiteX2" fmla="*/ 209550 w 223711"/>
              <a:gd name="connsiteY2" fmla="*/ 190500 h 352425"/>
              <a:gd name="connsiteX3" fmla="*/ 0 w 223711"/>
              <a:gd name="connsiteY3" fmla="*/ 0 h 352425"/>
              <a:gd name="connsiteX4" fmla="*/ 0 w 223711"/>
              <a:gd name="connsiteY4" fmla="*/ 0 h 3524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23711" h="352425">
                <a:moveTo>
                  <a:pt x="161925" y="352425"/>
                </a:moveTo>
                <a:cubicBezTo>
                  <a:pt x="177006" y="342106"/>
                  <a:pt x="192088" y="331787"/>
                  <a:pt x="200025" y="304800"/>
                </a:cubicBezTo>
                <a:cubicBezTo>
                  <a:pt x="207962" y="277813"/>
                  <a:pt x="242887" y="241300"/>
                  <a:pt x="209550" y="190500"/>
                </a:cubicBezTo>
                <a:cubicBezTo>
                  <a:pt x="176213" y="139700"/>
                  <a:pt x="0" y="0"/>
                  <a:pt x="0" y="0"/>
                </a:cubicBezTo>
                <a:lnTo>
                  <a:pt x="0" y="0"/>
                </a:ln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2" name="Forma libre 231"/>
          <xdr:cNvSpPr/>
        </xdr:nvSpPr>
        <xdr:spPr>
          <a:xfrm>
            <a:off x="5807735" y="14554200"/>
            <a:ext cx="105874" cy="371475"/>
          </a:xfrm>
          <a:custGeom>
            <a:avLst/>
            <a:gdLst>
              <a:gd name="connsiteX0" fmla="*/ 47625 w 104415"/>
              <a:gd name="connsiteY0" fmla="*/ 371475 h 371475"/>
              <a:gd name="connsiteX1" fmla="*/ 95250 w 104415"/>
              <a:gd name="connsiteY1" fmla="*/ 276225 h 371475"/>
              <a:gd name="connsiteX2" fmla="*/ 95250 w 104415"/>
              <a:gd name="connsiteY2" fmla="*/ 171450 h 371475"/>
              <a:gd name="connsiteX3" fmla="*/ 0 w 104415"/>
              <a:gd name="connsiteY3" fmla="*/ 0 h 371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4415" h="371475">
                <a:moveTo>
                  <a:pt x="47625" y="371475"/>
                </a:moveTo>
                <a:cubicBezTo>
                  <a:pt x="67469" y="340518"/>
                  <a:pt x="87313" y="309562"/>
                  <a:pt x="95250" y="276225"/>
                </a:cubicBezTo>
                <a:cubicBezTo>
                  <a:pt x="103187" y="242888"/>
                  <a:pt x="111125" y="217487"/>
                  <a:pt x="95250" y="171450"/>
                </a:cubicBezTo>
                <a:cubicBezTo>
                  <a:pt x="79375" y="125412"/>
                  <a:pt x="0" y="0"/>
                  <a:pt x="0" y="0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34" name="CuadroTexto 233"/>
              <xdr:cNvSpPr txBox="1"/>
            </xdr:nvSpPr>
            <xdr:spPr>
              <a:xfrm>
                <a:off x="5714999" y="13887450"/>
                <a:ext cx="1175040" cy="19112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1" i="1" u="sng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𝑺𝑬𝑪𝑪𝑰𝑶𝑵</m:t>
                      </m:r>
                      <m:r>
                        <a:rPr lang="es-PE" sz="1200" b="1" i="1" u="sng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PE" sz="1200" b="1" i="1" u="sng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𝟐</m:t>
                      </m:r>
                      <m:r>
                        <a:rPr lang="es-PE" sz="1200" b="1" i="1" u="sng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s-PE" sz="1200" b="1" i="0" u="sng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𝟐</m:t>
                      </m:r>
                    </m:oMath>
                  </m:oMathPara>
                </a14:m>
                <a:endParaRPr lang="es-PE" sz="1200" b="1" u="sng">
                  <a:solidFill>
                    <a:srgbClr val="00206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234" name="CuadroTexto 233"/>
              <xdr:cNvSpPr txBox="1"/>
            </xdr:nvSpPr>
            <xdr:spPr>
              <a:xfrm>
                <a:off x="5714999" y="13887450"/>
                <a:ext cx="1175040" cy="19112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/>
                <a:r>
                  <a:rPr lang="es-PE" sz="1200" b="1" i="0" u="sng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𝑺𝑬𝑪𝑪𝑰𝑶𝑵 𝟐−𝟐</a:t>
                </a:r>
                <a:endParaRPr lang="es-PE" sz="1200" b="1" u="sng">
                  <a:solidFill>
                    <a:srgbClr val="002060"/>
                  </a:solidFill>
                </a:endParaRPr>
              </a:p>
            </xdr:txBody>
          </xdr:sp>
        </mc:Fallback>
      </mc:AlternateContent>
    </xdr:grpSp>
    <xdr:clientData/>
  </xdr:twoCellAnchor>
  <xdr:twoCellAnchor editAs="oneCell">
    <xdr:from>
      <xdr:col>8</xdr:col>
      <xdr:colOff>45510</xdr:colOff>
      <xdr:row>0</xdr:row>
      <xdr:rowOff>140535</xdr:rowOff>
    </xdr:from>
    <xdr:to>
      <xdr:col>9</xdr:col>
      <xdr:colOff>638175</xdr:colOff>
      <xdr:row>6</xdr:row>
      <xdr:rowOff>116088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6235" y="140535"/>
          <a:ext cx="1354665" cy="1356678"/>
        </a:xfrm>
        <a:prstGeom prst="rect">
          <a:avLst/>
        </a:prstGeom>
      </xdr:spPr>
    </xdr:pic>
    <xdr:clientData/>
  </xdr:twoCellAnchor>
  <xdr:twoCellAnchor>
    <xdr:from>
      <xdr:col>9</xdr:col>
      <xdr:colOff>478714</xdr:colOff>
      <xdr:row>54</xdr:row>
      <xdr:rowOff>12196</xdr:rowOff>
    </xdr:from>
    <xdr:to>
      <xdr:col>12</xdr:col>
      <xdr:colOff>177884</xdr:colOff>
      <xdr:row>68</xdr:row>
      <xdr:rowOff>19050</xdr:rowOff>
    </xdr:to>
    <xdr:grpSp>
      <xdr:nvGrpSpPr>
        <xdr:cNvPr id="57" name="Grupo 56"/>
        <xdr:cNvGrpSpPr/>
      </xdr:nvGrpSpPr>
      <xdr:grpSpPr>
        <a:xfrm>
          <a:off x="7041439" y="11546971"/>
          <a:ext cx="1985170" cy="2940554"/>
          <a:chOff x="7041439" y="11546971"/>
          <a:chExt cx="1985170" cy="2940554"/>
        </a:xfrm>
      </xdr:grpSpPr>
      <xdr:grpSp>
        <xdr:nvGrpSpPr>
          <xdr:cNvPr id="56" name="Grupo 55"/>
          <xdr:cNvGrpSpPr/>
        </xdr:nvGrpSpPr>
        <xdr:grpSpPr>
          <a:xfrm>
            <a:off x="7041439" y="11546971"/>
            <a:ext cx="1985170" cy="2940554"/>
            <a:chOff x="7041439" y="11546971"/>
            <a:chExt cx="1985170" cy="2940554"/>
          </a:xfrm>
        </xdr:grpSpPr>
        <xdr:grpSp>
          <xdr:nvGrpSpPr>
            <xdr:cNvPr id="54" name="Grupo 53"/>
            <xdr:cNvGrpSpPr/>
          </xdr:nvGrpSpPr>
          <xdr:grpSpPr>
            <a:xfrm>
              <a:off x="7041439" y="11546971"/>
              <a:ext cx="1985170" cy="2940554"/>
              <a:chOff x="7041439" y="11546971"/>
              <a:chExt cx="1985170" cy="2940554"/>
            </a:xfrm>
          </xdr:grpSpPr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91" name="CuadroTexto 90"/>
                  <xdr:cNvSpPr txBox="1"/>
                </xdr:nvSpPr>
                <xdr:spPr>
                  <a:xfrm>
                    <a:off x="7490180" y="11546971"/>
                    <a:ext cx="1105736" cy="19140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200" b="1" i="1" u="sng">
                              <a:solidFill>
                                <a:srgbClr val="002060"/>
                              </a:solidFill>
                              <a:latin typeface="Cambria Math" panose="02040503050406030204" pitchFamily="18" charset="0"/>
                            </a:rPr>
                            <m:t>𝑺𝑬𝑪𝑪𝑰𝑶𝑵</m:t>
                          </m:r>
                          <m:r>
                            <a:rPr lang="es-PE" sz="1200" b="1" i="1" u="sng">
                              <a:solidFill>
                                <a:srgbClr val="002060"/>
                              </a:solidFill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PE" sz="1200" b="1" i="1" u="sng">
                              <a:solidFill>
                                <a:srgbClr val="002060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  <m:r>
                            <a:rPr lang="es-PE" sz="1200" b="1" i="1" u="sng">
                              <a:solidFill>
                                <a:srgbClr val="002060"/>
                              </a:solidFill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es-PE" sz="1200" b="1" i="1" u="sng">
                              <a:solidFill>
                                <a:srgbClr val="002060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oMath>
                      </m:oMathPara>
                    </a14:m>
                    <a:endParaRPr lang="es-PE" sz="1200" b="1" u="sng">
                      <a:solidFill>
                        <a:srgbClr val="002060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91" name="CuadroTexto 90"/>
                  <xdr:cNvSpPr txBox="1"/>
                </xdr:nvSpPr>
                <xdr:spPr>
                  <a:xfrm>
                    <a:off x="7490180" y="11546971"/>
                    <a:ext cx="1105736" cy="19140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:r>
                      <a:rPr lang="es-PE" sz="1200" b="1" i="0" u="sng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a:t>𝑺𝑬𝑪𝑪𝑰𝑶𝑵 𝟏−𝟏</a:t>
                    </a:r>
                    <a:endParaRPr lang="es-PE" sz="1200" b="1" u="sng">
                      <a:solidFill>
                        <a:srgbClr val="002060"/>
                      </a:solidFill>
                    </a:endParaRPr>
                  </a:p>
                </xdr:txBody>
              </xdr:sp>
            </mc:Fallback>
          </mc:AlternateContent>
          <xdr:sp macro="" textlink="">
            <xdr:nvSpPr>
              <xdr:cNvPr id="113" name="Rectángulo 112"/>
              <xdr:cNvSpPr/>
            </xdr:nvSpPr>
            <xdr:spPr>
              <a:xfrm>
                <a:off x="7335242" y="12386281"/>
                <a:ext cx="1449915" cy="1659761"/>
              </a:xfrm>
              <a:prstGeom prst="rect">
                <a:avLst/>
              </a:prstGeom>
              <a:solidFill>
                <a:schemeClr val="bg2">
                  <a:lumMod val="75000"/>
                </a:schemeClr>
              </a:solidFill>
              <a:ln w="28575">
                <a:solidFill>
                  <a:schemeClr val="accent3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cxnSp macro="">
            <xdr:nvCxnSpPr>
              <xdr:cNvPr id="98" name="Conector recto de flecha 97"/>
              <xdr:cNvCxnSpPr/>
            </xdr:nvCxnSpPr>
            <xdr:spPr>
              <a:xfrm flipV="1">
                <a:off x="7343775" y="14216281"/>
                <a:ext cx="1450671" cy="4544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9" name="Conector recto de flecha 98"/>
              <xdr:cNvCxnSpPr/>
            </xdr:nvCxnSpPr>
            <xdr:spPr>
              <a:xfrm flipH="1" flipV="1">
                <a:off x="9021888" y="12368396"/>
                <a:ext cx="4721" cy="1687186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2" name="Grupo 31"/>
              <xdr:cNvGrpSpPr/>
            </xdr:nvGrpSpPr>
            <xdr:grpSpPr>
              <a:xfrm>
                <a:off x="7480112" y="12534900"/>
                <a:ext cx="1179489" cy="1371600"/>
                <a:chOff x="2060387" y="14887575"/>
                <a:chExt cx="1265214" cy="1371600"/>
              </a:xfrm>
            </xdr:grpSpPr>
            <xdr:sp macro="" textlink="">
              <xdr:nvSpPr>
                <xdr:cNvPr id="152" name="Rectángulo 151"/>
                <xdr:cNvSpPr/>
              </xdr:nvSpPr>
              <xdr:spPr>
                <a:xfrm>
                  <a:off x="2060387" y="14887575"/>
                  <a:ext cx="1265214" cy="1371600"/>
                </a:xfrm>
                <a:prstGeom prst="rect">
                  <a:avLst/>
                </a:prstGeom>
                <a:noFill/>
                <a:ln w="28575">
                  <a:solidFill>
                    <a:srgbClr val="00206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153" name="Conector 152"/>
                <xdr:cNvSpPr/>
              </xdr:nvSpPr>
              <xdr:spPr>
                <a:xfrm>
                  <a:off x="2070046" y="14906625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54" name="Conector 153"/>
                <xdr:cNvSpPr/>
              </xdr:nvSpPr>
              <xdr:spPr>
                <a:xfrm>
                  <a:off x="3151754" y="14906625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55" name="Conector 154"/>
                <xdr:cNvSpPr/>
              </xdr:nvSpPr>
              <xdr:spPr>
                <a:xfrm>
                  <a:off x="2408080" y="14906625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56" name="Conector 155"/>
                <xdr:cNvSpPr/>
              </xdr:nvSpPr>
              <xdr:spPr>
                <a:xfrm>
                  <a:off x="2775088" y="14906625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60" name="Conector 159"/>
                <xdr:cNvSpPr/>
              </xdr:nvSpPr>
              <xdr:spPr>
                <a:xfrm>
                  <a:off x="2079704" y="16116300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61" name="Conector 160"/>
                <xdr:cNvSpPr/>
              </xdr:nvSpPr>
              <xdr:spPr>
                <a:xfrm>
                  <a:off x="2610900" y="16116300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62" name="Conector 161"/>
                <xdr:cNvSpPr/>
              </xdr:nvSpPr>
              <xdr:spPr>
                <a:xfrm>
                  <a:off x="3142096" y="16116300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63" name="Conector 162"/>
                <xdr:cNvSpPr/>
              </xdr:nvSpPr>
              <xdr:spPr>
                <a:xfrm>
                  <a:off x="2079704" y="15792450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64" name="Conector 163"/>
                <xdr:cNvSpPr/>
              </xdr:nvSpPr>
              <xdr:spPr>
                <a:xfrm>
                  <a:off x="2610900" y="15792450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  <xdr:sp macro="" textlink="">
              <xdr:nvSpPr>
                <xdr:cNvPr id="165" name="Conector 164"/>
                <xdr:cNvSpPr/>
              </xdr:nvSpPr>
              <xdr:spPr>
                <a:xfrm>
                  <a:off x="3142096" y="15792450"/>
                  <a:ext cx="154530" cy="1238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003">
                  <a:schemeClr val="lt2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>
                    <a:gradFill flip="none" rotWithShape="1"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path path="circle">
                        <a:fillToRect l="50000" t="50000" r="50000" b="50000"/>
                      </a:path>
                      <a:tileRect/>
                    </a:gradFill>
                  </a:endParaRPr>
                </a:p>
              </xdr:txBody>
            </xdr:sp>
          </xdr:grpSp>
          <xdr:sp macro="" textlink="">
            <xdr:nvSpPr>
              <xdr:cNvPr id="174" name="Forma libre 173"/>
              <xdr:cNvSpPr/>
            </xdr:nvSpPr>
            <xdr:spPr>
              <a:xfrm>
                <a:off x="7160729" y="13011150"/>
                <a:ext cx="442948" cy="180975"/>
              </a:xfrm>
              <a:custGeom>
                <a:avLst/>
                <a:gdLst>
                  <a:gd name="connsiteX0" fmla="*/ 371475 w 483812"/>
                  <a:gd name="connsiteY0" fmla="*/ 0 h 180975"/>
                  <a:gd name="connsiteX1" fmla="*/ 447675 w 483812"/>
                  <a:gd name="connsiteY1" fmla="*/ 19050 h 180975"/>
                  <a:gd name="connsiteX2" fmla="*/ 466725 w 483812"/>
                  <a:gd name="connsiteY2" fmla="*/ 57150 h 180975"/>
                  <a:gd name="connsiteX3" fmla="*/ 476250 w 483812"/>
                  <a:gd name="connsiteY3" fmla="*/ 85725 h 180975"/>
                  <a:gd name="connsiteX4" fmla="*/ 466725 w 483812"/>
                  <a:gd name="connsiteY4" fmla="*/ 152400 h 180975"/>
                  <a:gd name="connsiteX5" fmla="*/ 285750 w 483812"/>
                  <a:gd name="connsiteY5" fmla="*/ 180975 h 180975"/>
                  <a:gd name="connsiteX6" fmla="*/ 0 w 483812"/>
                  <a:gd name="connsiteY6" fmla="*/ 171450 h 1809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483812" h="180975">
                    <a:moveTo>
                      <a:pt x="371475" y="0"/>
                    </a:moveTo>
                    <a:cubicBezTo>
                      <a:pt x="401637" y="4762"/>
                      <a:pt x="431800" y="9525"/>
                      <a:pt x="447675" y="19050"/>
                    </a:cubicBezTo>
                    <a:cubicBezTo>
                      <a:pt x="463550" y="28575"/>
                      <a:pt x="461963" y="46038"/>
                      <a:pt x="466725" y="57150"/>
                    </a:cubicBezTo>
                    <a:cubicBezTo>
                      <a:pt x="471487" y="68262"/>
                      <a:pt x="476250" y="69850"/>
                      <a:pt x="476250" y="85725"/>
                    </a:cubicBezTo>
                    <a:cubicBezTo>
                      <a:pt x="476250" y="101600"/>
                      <a:pt x="498475" y="136525"/>
                      <a:pt x="466725" y="152400"/>
                    </a:cubicBezTo>
                    <a:cubicBezTo>
                      <a:pt x="434975" y="168275"/>
                      <a:pt x="363537" y="177800"/>
                      <a:pt x="285750" y="180975"/>
                    </a:cubicBezTo>
                    <a:lnTo>
                      <a:pt x="0" y="171450"/>
                    </a:lnTo>
                  </a:path>
                </a:pathLst>
              </a:custGeom>
              <a:noFill/>
              <a:ln w="952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192" name="Forma libre 191"/>
              <xdr:cNvSpPr/>
            </xdr:nvSpPr>
            <xdr:spPr>
              <a:xfrm>
                <a:off x="7393190" y="12163425"/>
                <a:ext cx="1217593" cy="381000"/>
              </a:xfrm>
              <a:custGeom>
                <a:avLst/>
                <a:gdLst>
                  <a:gd name="connsiteX0" fmla="*/ 1266825 w 1285355"/>
                  <a:gd name="connsiteY0" fmla="*/ 381000 h 381000"/>
                  <a:gd name="connsiteX1" fmla="*/ 1276350 w 1285355"/>
                  <a:gd name="connsiteY1" fmla="*/ 247650 h 381000"/>
                  <a:gd name="connsiteX2" fmla="*/ 1238250 w 1285355"/>
                  <a:gd name="connsiteY2" fmla="*/ 133350 h 381000"/>
                  <a:gd name="connsiteX3" fmla="*/ 800100 w 1285355"/>
                  <a:gd name="connsiteY3" fmla="*/ 85725 h 381000"/>
                  <a:gd name="connsiteX4" fmla="*/ 0 w 1285355"/>
                  <a:gd name="connsiteY4" fmla="*/ 0 h 381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285355" h="381000">
                    <a:moveTo>
                      <a:pt x="1266825" y="381000"/>
                    </a:moveTo>
                    <a:cubicBezTo>
                      <a:pt x="1273968" y="334962"/>
                      <a:pt x="1281112" y="288925"/>
                      <a:pt x="1276350" y="247650"/>
                    </a:cubicBezTo>
                    <a:cubicBezTo>
                      <a:pt x="1271588" y="206375"/>
                      <a:pt x="1317625" y="160337"/>
                      <a:pt x="1238250" y="133350"/>
                    </a:cubicBezTo>
                    <a:cubicBezTo>
                      <a:pt x="1158875" y="106363"/>
                      <a:pt x="800100" y="85725"/>
                      <a:pt x="800100" y="85725"/>
                    </a:cubicBez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169" name="Forma libre 168"/>
              <xdr:cNvSpPr/>
            </xdr:nvSpPr>
            <xdr:spPr>
              <a:xfrm rot="6411214" flipV="1">
                <a:off x="7780506" y="12827323"/>
                <a:ext cx="337391" cy="1162986"/>
              </a:xfrm>
              <a:custGeom>
                <a:avLst/>
                <a:gdLst>
                  <a:gd name="connsiteX0" fmla="*/ 107235 w 1221660"/>
                  <a:gd name="connsiteY0" fmla="*/ 123825 h 123825"/>
                  <a:gd name="connsiteX1" fmla="*/ 107235 w 1221660"/>
                  <a:gd name="connsiteY1" fmla="*/ 47625 h 123825"/>
                  <a:gd name="connsiteX2" fmla="*/ 1221660 w 1221660"/>
                  <a:gd name="connsiteY2" fmla="*/ 0 h 1238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221660" h="123825">
                    <a:moveTo>
                      <a:pt x="107235" y="123825"/>
                    </a:moveTo>
                    <a:cubicBezTo>
                      <a:pt x="14366" y="96043"/>
                      <a:pt x="-78502" y="68262"/>
                      <a:pt x="107235" y="47625"/>
                    </a:cubicBezTo>
                    <a:cubicBezTo>
                      <a:pt x="292972" y="26988"/>
                      <a:pt x="757316" y="13494"/>
                      <a:pt x="1221660" y="0"/>
                    </a:cubicBezTo>
                  </a:path>
                </a:pathLst>
              </a:cu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172" name="Forma libre 171"/>
              <xdr:cNvSpPr/>
            </xdr:nvSpPr>
            <xdr:spPr>
              <a:xfrm rot="5400000">
                <a:off x="8352009" y="13962235"/>
                <a:ext cx="769959" cy="280622"/>
              </a:xfrm>
              <a:custGeom>
                <a:avLst/>
                <a:gdLst>
                  <a:gd name="connsiteX0" fmla="*/ 107235 w 1221660"/>
                  <a:gd name="connsiteY0" fmla="*/ 123825 h 123825"/>
                  <a:gd name="connsiteX1" fmla="*/ 107235 w 1221660"/>
                  <a:gd name="connsiteY1" fmla="*/ 47625 h 123825"/>
                  <a:gd name="connsiteX2" fmla="*/ 1221660 w 1221660"/>
                  <a:gd name="connsiteY2" fmla="*/ 0 h 1238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221660" h="123825">
                    <a:moveTo>
                      <a:pt x="107235" y="123825"/>
                    </a:moveTo>
                    <a:cubicBezTo>
                      <a:pt x="14366" y="96043"/>
                      <a:pt x="-78502" y="68262"/>
                      <a:pt x="107235" y="47625"/>
                    </a:cubicBezTo>
                    <a:cubicBezTo>
                      <a:pt x="292972" y="26988"/>
                      <a:pt x="757316" y="13494"/>
                      <a:pt x="1221660" y="0"/>
                    </a:cubicBezTo>
                  </a:path>
                </a:pathLst>
              </a:cu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177" name="Forma libre 176"/>
              <xdr:cNvSpPr/>
            </xdr:nvSpPr>
            <xdr:spPr>
              <a:xfrm rot="3577958">
                <a:off x="7951559" y="13260722"/>
                <a:ext cx="356909" cy="949045"/>
              </a:xfrm>
              <a:custGeom>
                <a:avLst/>
                <a:gdLst>
                  <a:gd name="connsiteX0" fmla="*/ 107235 w 1221660"/>
                  <a:gd name="connsiteY0" fmla="*/ 123825 h 123825"/>
                  <a:gd name="connsiteX1" fmla="*/ 107235 w 1221660"/>
                  <a:gd name="connsiteY1" fmla="*/ 47625 h 123825"/>
                  <a:gd name="connsiteX2" fmla="*/ 1221660 w 1221660"/>
                  <a:gd name="connsiteY2" fmla="*/ 0 h 1238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221660" h="123825">
                    <a:moveTo>
                      <a:pt x="107235" y="123825"/>
                    </a:moveTo>
                    <a:cubicBezTo>
                      <a:pt x="14366" y="96043"/>
                      <a:pt x="-78502" y="68262"/>
                      <a:pt x="107235" y="47625"/>
                    </a:cubicBezTo>
                    <a:cubicBezTo>
                      <a:pt x="292972" y="26988"/>
                      <a:pt x="757316" y="13494"/>
                      <a:pt x="1221660" y="0"/>
                    </a:cubicBezTo>
                  </a:path>
                </a:pathLst>
              </a:cu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183" name="Forma libre 182"/>
              <xdr:cNvSpPr/>
            </xdr:nvSpPr>
            <xdr:spPr>
              <a:xfrm rot="7281555" flipV="1">
                <a:off x="6757559" y="13565279"/>
                <a:ext cx="880500" cy="312740"/>
              </a:xfrm>
              <a:custGeom>
                <a:avLst/>
                <a:gdLst>
                  <a:gd name="connsiteX0" fmla="*/ 107235 w 1221660"/>
                  <a:gd name="connsiteY0" fmla="*/ 123825 h 123825"/>
                  <a:gd name="connsiteX1" fmla="*/ 107235 w 1221660"/>
                  <a:gd name="connsiteY1" fmla="*/ 47625 h 123825"/>
                  <a:gd name="connsiteX2" fmla="*/ 1221660 w 1221660"/>
                  <a:gd name="connsiteY2" fmla="*/ 0 h 1238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221660" h="123825">
                    <a:moveTo>
                      <a:pt x="107235" y="123825"/>
                    </a:moveTo>
                    <a:cubicBezTo>
                      <a:pt x="14366" y="96043"/>
                      <a:pt x="-78502" y="68262"/>
                      <a:pt x="107235" y="47625"/>
                    </a:cubicBezTo>
                    <a:cubicBezTo>
                      <a:pt x="292972" y="26988"/>
                      <a:pt x="757316" y="13494"/>
                      <a:pt x="1221660" y="0"/>
                    </a:cubicBezTo>
                  </a:path>
                </a:pathLst>
              </a:cu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sp macro="" textlink="">
          <xdr:nvSpPr>
            <xdr:cNvPr id="193" name="Forma libre 192"/>
            <xdr:cNvSpPr/>
          </xdr:nvSpPr>
          <xdr:spPr>
            <a:xfrm>
              <a:off x="8089239" y="12249150"/>
              <a:ext cx="175753" cy="304800"/>
            </a:xfrm>
            <a:custGeom>
              <a:avLst/>
              <a:gdLst>
                <a:gd name="connsiteX0" fmla="*/ 152400 w 210906"/>
                <a:gd name="connsiteY0" fmla="*/ 304800 h 304800"/>
                <a:gd name="connsiteX1" fmla="*/ 180975 w 210906"/>
                <a:gd name="connsiteY1" fmla="*/ 238125 h 304800"/>
                <a:gd name="connsiteX2" fmla="*/ 200025 w 210906"/>
                <a:gd name="connsiteY2" fmla="*/ 161925 h 304800"/>
                <a:gd name="connsiteX3" fmla="*/ 0 w 210906"/>
                <a:gd name="connsiteY3" fmla="*/ 0 h 304800"/>
                <a:gd name="connsiteX4" fmla="*/ 0 w 210906"/>
                <a:gd name="connsiteY4" fmla="*/ 0 h 30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10906" h="304800">
                  <a:moveTo>
                    <a:pt x="152400" y="304800"/>
                  </a:moveTo>
                  <a:cubicBezTo>
                    <a:pt x="162719" y="283368"/>
                    <a:pt x="173038" y="261937"/>
                    <a:pt x="180975" y="238125"/>
                  </a:cubicBezTo>
                  <a:cubicBezTo>
                    <a:pt x="188913" y="214312"/>
                    <a:pt x="230188" y="201612"/>
                    <a:pt x="200025" y="161925"/>
                  </a:cubicBezTo>
                  <a:cubicBezTo>
                    <a:pt x="169863" y="122237"/>
                    <a:pt x="0" y="0"/>
                    <a:pt x="0" y="0"/>
                  </a:cubicBezTo>
                  <a:lnTo>
                    <a:pt x="0" y="0"/>
                  </a:lnTo>
                </a:path>
              </a:pathLst>
            </a:cu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94" name="Forma libre 193"/>
            <xdr:cNvSpPr/>
          </xdr:nvSpPr>
          <xdr:spPr>
            <a:xfrm>
              <a:off x="7769856" y="12211050"/>
              <a:ext cx="226837" cy="352425"/>
            </a:xfrm>
            <a:custGeom>
              <a:avLst/>
              <a:gdLst>
                <a:gd name="connsiteX0" fmla="*/ 161925 w 223711"/>
                <a:gd name="connsiteY0" fmla="*/ 352425 h 352425"/>
                <a:gd name="connsiteX1" fmla="*/ 200025 w 223711"/>
                <a:gd name="connsiteY1" fmla="*/ 304800 h 352425"/>
                <a:gd name="connsiteX2" fmla="*/ 209550 w 223711"/>
                <a:gd name="connsiteY2" fmla="*/ 190500 h 352425"/>
                <a:gd name="connsiteX3" fmla="*/ 0 w 223711"/>
                <a:gd name="connsiteY3" fmla="*/ 0 h 352425"/>
                <a:gd name="connsiteX4" fmla="*/ 0 w 223711"/>
                <a:gd name="connsiteY4" fmla="*/ 0 h 3524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23711" h="352425">
                  <a:moveTo>
                    <a:pt x="161925" y="352425"/>
                  </a:moveTo>
                  <a:cubicBezTo>
                    <a:pt x="177006" y="342106"/>
                    <a:pt x="192088" y="331787"/>
                    <a:pt x="200025" y="304800"/>
                  </a:cubicBezTo>
                  <a:cubicBezTo>
                    <a:pt x="207962" y="277813"/>
                    <a:pt x="242887" y="241300"/>
                    <a:pt x="209550" y="190500"/>
                  </a:cubicBezTo>
                  <a:cubicBezTo>
                    <a:pt x="176213" y="139700"/>
                    <a:pt x="0" y="0"/>
                    <a:pt x="0" y="0"/>
                  </a:cubicBezTo>
                  <a:lnTo>
                    <a:pt x="0" y="0"/>
                  </a:lnTo>
                </a:path>
              </a:pathLst>
            </a:cu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95" name="Forma libre 194"/>
            <xdr:cNvSpPr/>
          </xdr:nvSpPr>
          <xdr:spPr>
            <a:xfrm>
              <a:off x="7547719" y="12182475"/>
              <a:ext cx="105874" cy="371475"/>
            </a:xfrm>
            <a:custGeom>
              <a:avLst/>
              <a:gdLst>
                <a:gd name="connsiteX0" fmla="*/ 47625 w 104415"/>
                <a:gd name="connsiteY0" fmla="*/ 371475 h 371475"/>
                <a:gd name="connsiteX1" fmla="*/ 95250 w 104415"/>
                <a:gd name="connsiteY1" fmla="*/ 276225 h 371475"/>
                <a:gd name="connsiteX2" fmla="*/ 95250 w 104415"/>
                <a:gd name="connsiteY2" fmla="*/ 171450 h 371475"/>
                <a:gd name="connsiteX3" fmla="*/ 0 w 104415"/>
                <a:gd name="connsiteY3" fmla="*/ 0 h 3714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415" h="371475">
                  <a:moveTo>
                    <a:pt x="47625" y="371475"/>
                  </a:moveTo>
                  <a:cubicBezTo>
                    <a:pt x="67469" y="340518"/>
                    <a:pt x="87313" y="309562"/>
                    <a:pt x="95250" y="276225"/>
                  </a:cubicBezTo>
                  <a:cubicBezTo>
                    <a:pt x="103187" y="242888"/>
                    <a:pt x="111125" y="217487"/>
                    <a:pt x="95250" y="171450"/>
                  </a:cubicBezTo>
                  <a:cubicBezTo>
                    <a:pt x="79375" y="125412"/>
                    <a:pt x="0" y="0"/>
                    <a:pt x="0" y="0"/>
                  </a:cubicBezTo>
                </a:path>
              </a:pathLst>
            </a:cu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cxnSp macro="">
        <xdr:nvCxnSpPr>
          <xdr:cNvPr id="168" name="Conector recto 167"/>
          <xdr:cNvCxnSpPr/>
        </xdr:nvCxnSpPr>
        <xdr:spPr>
          <a:xfrm flipH="1">
            <a:off x="8534045" y="12630150"/>
            <a:ext cx="125555" cy="247650"/>
          </a:xfrm>
          <a:prstGeom prst="line">
            <a:avLst/>
          </a:prstGeom>
          <a:ln w="28575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Conector recto 169"/>
          <xdr:cNvCxnSpPr/>
        </xdr:nvCxnSpPr>
        <xdr:spPr>
          <a:xfrm flipH="1">
            <a:off x="8369857" y="12544425"/>
            <a:ext cx="125555" cy="247650"/>
          </a:xfrm>
          <a:prstGeom prst="line">
            <a:avLst/>
          </a:prstGeom>
          <a:ln w="28575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9" name="Forma libre 158"/>
          <xdr:cNvSpPr/>
        </xdr:nvSpPr>
        <xdr:spPr>
          <a:xfrm rot="6185849" flipV="1">
            <a:off x="7644912" y="13080794"/>
            <a:ext cx="98029" cy="657084"/>
          </a:xfrm>
          <a:custGeom>
            <a:avLst/>
            <a:gdLst>
              <a:gd name="connsiteX0" fmla="*/ 107235 w 1221660"/>
              <a:gd name="connsiteY0" fmla="*/ 123825 h 123825"/>
              <a:gd name="connsiteX1" fmla="*/ 107235 w 1221660"/>
              <a:gd name="connsiteY1" fmla="*/ 47625 h 123825"/>
              <a:gd name="connsiteX2" fmla="*/ 1221660 w 1221660"/>
              <a:gd name="connsiteY2" fmla="*/ 0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1660" h="123825">
                <a:moveTo>
                  <a:pt x="107235" y="123825"/>
                </a:moveTo>
                <a:cubicBezTo>
                  <a:pt x="14366" y="96043"/>
                  <a:pt x="-78502" y="68262"/>
                  <a:pt x="107235" y="47625"/>
                </a:cubicBezTo>
                <a:cubicBezTo>
                  <a:pt x="292972" y="26988"/>
                  <a:pt x="757316" y="13494"/>
                  <a:pt x="1221660" y="0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3" name="Forma libre 172"/>
          <xdr:cNvSpPr/>
        </xdr:nvSpPr>
        <xdr:spPr>
          <a:xfrm rot="3577958">
            <a:off x="8216817" y="13445157"/>
            <a:ext cx="388720" cy="609853"/>
          </a:xfrm>
          <a:custGeom>
            <a:avLst/>
            <a:gdLst>
              <a:gd name="connsiteX0" fmla="*/ 107235 w 1221660"/>
              <a:gd name="connsiteY0" fmla="*/ 123825 h 123825"/>
              <a:gd name="connsiteX1" fmla="*/ 107235 w 1221660"/>
              <a:gd name="connsiteY1" fmla="*/ 47625 h 123825"/>
              <a:gd name="connsiteX2" fmla="*/ 1221660 w 1221660"/>
              <a:gd name="connsiteY2" fmla="*/ 0 h 123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1660" h="123825">
                <a:moveTo>
                  <a:pt x="107235" y="123825"/>
                </a:moveTo>
                <a:cubicBezTo>
                  <a:pt x="14366" y="96043"/>
                  <a:pt x="-78502" y="68262"/>
                  <a:pt x="107235" y="47625"/>
                </a:cubicBezTo>
                <a:cubicBezTo>
                  <a:pt x="292972" y="26988"/>
                  <a:pt x="757316" y="13494"/>
                  <a:pt x="1221660" y="0"/>
                </a:cubicBezTo>
              </a:path>
            </a:pathLst>
          </a:cu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 editAs="oneCell">
    <xdr:from>
      <xdr:col>3</xdr:col>
      <xdr:colOff>704850</xdr:colOff>
      <xdr:row>68</xdr:row>
      <xdr:rowOff>114300</xdr:rowOff>
    </xdr:from>
    <xdr:to>
      <xdr:col>6</xdr:col>
      <xdr:colOff>206375</xdr:colOff>
      <xdr:row>77</xdr:row>
      <xdr:rowOff>104383</xdr:rowOff>
    </xdr:to>
    <xdr:pic>
      <xdr:nvPicPr>
        <xdr:cNvPr id="132" name="Imagen 1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4582775"/>
          <a:ext cx="1873250" cy="187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84"/>
  <sheetViews>
    <sheetView showGridLines="0" showRowColHeaders="0" tabSelected="1" zoomScaleNormal="100" workbookViewId="0">
      <selection activeCell="C6" sqref="C6"/>
    </sheetView>
  </sheetViews>
  <sheetFormatPr baseColWidth="10" defaultRowHeight="16.5" x14ac:dyDescent="0.3"/>
  <cols>
    <col min="1" max="1" width="5" style="1" customWidth="1"/>
    <col min="2" max="2" width="11.42578125" style="1"/>
    <col min="3" max="3" width="12.140625" style="1" bestFit="1" customWidth="1"/>
    <col min="4" max="4" width="12.7109375" style="1" bestFit="1" customWidth="1"/>
    <col min="5" max="16384" width="11.42578125" style="1"/>
  </cols>
  <sheetData>
    <row r="1" spans="1:11" ht="17.25" thickBot="1" x14ac:dyDescent="0.35"/>
    <row r="2" spans="1:11" ht="24.75" thickTop="1" thickBot="1" x14ac:dyDescent="0.35">
      <c r="B2" s="87" t="s">
        <v>41</v>
      </c>
      <c r="C2" s="88"/>
      <c r="D2" s="88"/>
      <c r="E2" s="88"/>
      <c r="F2" s="88"/>
      <c r="G2" s="88"/>
      <c r="H2" s="89"/>
    </row>
    <row r="3" spans="1:11" ht="17.25" thickTop="1" x14ac:dyDescent="0.3"/>
    <row r="4" spans="1:11" x14ac:dyDescent="0.3">
      <c r="B4" s="42" t="s">
        <v>0</v>
      </c>
    </row>
    <row r="6" spans="1:11" x14ac:dyDescent="0.3">
      <c r="B6" s="38" t="s">
        <v>1</v>
      </c>
      <c r="C6" s="40"/>
      <c r="D6" s="41" t="s">
        <v>4</v>
      </c>
      <c r="E6" s="5"/>
    </row>
    <row r="7" spans="1:11" x14ac:dyDescent="0.3">
      <c r="B7" s="38" t="s">
        <v>2</v>
      </c>
      <c r="C7" s="40"/>
      <c r="D7" s="41" t="s">
        <v>4</v>
      </c>
      <c r="E7" s="5"/>
    </row>
    <row r="8" spans="1:11" x14ac:dyDescent="0.3">
      <c r="B8" s="39" t="s">
        <v>8</v>
      </c>
      <c r="C8" s="40"/>
      <c r="D8" s="41" t="s">
        <v>3</v>
      </c>
      <c r="E8" s="5"/>
    </row>
    <row r="9" spans="1:11" x14ac:dyDescent="0.3">
      <c r="B9" s="39" t="s">
        <v>9</v>
      </c>
      <c r="C9" s="40"/>
      <c r="D9" s="41" t="s">
        <v>3</v>
      </c>
      <c r="E9" s="5"/>
    </row>
    <row r="10" spans="1:11" x14ac:dyDescent="0.3">
      <c r="B10" s="38" t="s">
        <v>10</v>
      </c>
      <c r="C10" s="46" t="str">
        <f>IF(C6="","",(1.4*C8+1.7*C9))</f>
        <v/>
      </c>
      <c r="D10" s="47" t="str">
        <f>IF(C10="","","Tn/m")</f>
        <v/>
      </c>
    </row>
    <row r="11" spans="1:11" x14ac:dyDescent="0.3">
      <c r="B11" s="38"/>
      <c r="C11" s="43"/>
      <c r="D11" s="44"/>
    </row>
    <row r="13" spans="1:11" x14ac:dyDescent="0.3">
      <c r="B13" s="7"/>
      <c r="I13" s="7"/>
    </row>
    <row r="14" spans="1:11" x14ac:dyDescent="0.3">
      <c r="A14" s="7"/>
      <c r="B14" s="7"/>
      <c r="C14" s="7"/>
      <c r="D14" s="7"/>
      <c r="E14" s="7"/>
      <c r="F14" s="7"/>
      <c r="G14" s="7"/>
      <c r="I14" s="7"/>
    </row>
    <row r="15" spans="1:11" x14ac:dyDescent="0.3">
      <c r="A15" s="7"/>
      <c r="B15" s="7"/>
      <c r="C15" s="7"/>
      <c r="D15" s="7"/>
      <c r="E15" s="7"/>
      <c r="F15" s="7"/>
      <c r="G15" s="7"/>
      <c r="I15" s="7"/>
      <c r="K15" s="81"/>
    </row>
    <row r="16" spans="1:11" x14ac:dyDescent="0.3">
      <c r="A16" s="7"/>
      <c r="B16" s="7"/>
      <c r="C16" s="7"/>
      <c r="D16" s="7"/>
      <c r="E16" s="7"/>
      <c r="F16" s="7"/>
      <c r="G16" s="7"/>
      <c r="I16" s="7"/>
    </row>
    <row r="17" spans="1:21" x14ac:dyDescent="0.3">
      <c r="A17" s="7"/>
      <c r="B17" s="7"/>
      <c r="C17" s="7"/>
      <c r="D17" s="7"/>
      <c r="E17" s="7"/>
      <c r="F17" s="7"/>
      <c r="G17" s="7"/>
      <c r="I17" s="7"/>
    </row>
    <row r="18" spans="1:21" x14ac:dyDescent="0.3">
      <c r="I18" s="7"/>
    </row>
    <row r="19" spans="1:21" x14ac:dyDescent="0.3">
      <c r="D19" s="80"/>
      <c r="F19" s="8"/>
      <c r="I19" s="80"/>
    </row>
    <row r="24" spans="1:21" x14ac:dyDescent="0.3">
      <c r="C24" s="7"/>
      <c r="D24" s="7"/>
      <c r="E24" s="7"/>
    </row>
    <row r="25" spans="1:21" x14ac:dyDescent="0.3">
      <c r="C25" s="7"/>
      <c r="D25" s="45" t="str">
        <f>IF(C6="","",(IF(F68="https://www.youtube.com/c/HebMerma",((1/8)*C10*D19^2),"")))</f>
        <v/>
      </c>
      <c r="E25" s="4"/>
    </row>
    <row r="26" spans="1:21" x14ac:dyDescent="0.3">
      <c r="C26" s="7"/>
      <c r="D26" s="7"/>
      <c r="E26" s="7"/>
      <c r="L26" s="59"/>
      <c r="M26" s="59"/>
      <c r="N26" s="59"/>
      <c r="O26" s="59"/>
      <c r="P26" s="59"/>
      <c r="Q26" s="59"/>
      <c r="R26" s="59"/>
      <c r="S26" s="59"/>
      <c r="T26" s="59"/>
    </row>
    <row r="27" spans="1:21" x14ac:dyDescent="0.3">
      <c r="B27" s="2" t="s">
        <v>11</v>
      </c>
      <c r="L27" s="59"/>
      <c r="M27" s="59"/>
      <c r="N27" s="59"/>
      <c r="O27" s="59"/>
      <c r="P27" s="59"/>
      <c r="Q27" s="59"/>
      <c r="R27" s="59"/>
      <c r="S27" s="59"/>
      <c r="T27" s="59"/>
    </row>
    <row r="28" spans="1:21" x14ac:dyDescent="0.3">
      <c r="L28" s="59"/>
      <c r="M28" s="59"/>
      <c r="N28" s="59"/>
      <c r="O28" s="59"/>
      <c r="P28" s="59"/>
      <c r="Q28" s="59"/>
      <c r="R28" s="59"/>
      <c r="S28" s="59"/>
      <c r="T28" s="59"/>
    </row>
    <row r="29" spans="1:21" x14ac:dyDescent="0.3">
      <c r="B29" s="6" t="s">
        <v>5</v>
      </c>
      <c r="C29" s="48" t="str">
        <f>IF(C6="","",(K15*100)-6)</f>
        <v/>
      </c>
      <c r="D29" s="4"/>
      <c r="L29" s="59"/>
      <c r="M29" s="59"/>
      <c r="N29" s="59"/>
      <c r="O29" s="59"/>
      <c r="P29" s="59"/>
      <c r="Q29" s="59"/>
      <c r="R29" s="59"/>
      <c r="S29" s="59"/>
      <c r="T29" s="59"/>
    </row>
    <row r="30" spans="1:21" x14ac:dyDescent="0.3">
      <c r="B30" s="6" t="s">
        <v>6</v>
      </c>
      <c r="C30" s="49" t="str">
        <f>IFERROR((0.85-(SQRT(0.7225-((1.7*(D25*10^5))/(0.9*C6*(I19*100)*(C29^2)))))),"")</f>
        <v/>
      </c>
      <c r="L30" s="59"/>
      <c r="M30" s="59"/>
      <c r="N30" s="59"/>
      <c r="O30" s="59"/>
      <c r="P30" s="59"/>
      <c r="Q30" s="59"/>
      <c r="R30" s="59"/>
      <c r="S30" s="59"/>
      <c r="T30" s="59"/>
    </row>
    <row r="31" spans="1:21" x14ac:dyDescent="0.3">
      <c r="B31" s="6" t="s">
        <v>7</v>
      </c>
      <c r="C31" s="50" t="str">
        <f>IFERROR((C30*(C6/C7)),"")</f>
        <v/>
      </c>
      <c r="D31" s="9" t="str">
        <f>IF(C31="","",IF(C31&gt;0.016,"FALLA FRAGIL","FALLA DUCTIL"))</f>
        <v/>
      </c>
      <c r="E31" s="10" t="str">
        <f>IF(D31="FALLA FRAGIL","OK","")</f>
        <v/>
      </c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8"/>
    </row>
    <row r="32" spans="1:21" x14ac:dyDescent="0.3">
      <c r="K32" s="58"/>
      <c r="L32" s="59"/>
      <c r="M32" s="59"/>
      <c r="N32" s="59"/>
      <c r="O32" s="59"/>
      <c r="P32" s="59"/>
      <c r="Q32" s="59"/>
      <c r="R32" s="59"/>
      <c r="S32" s="59"/>
      <c r="T32" s="59"/>
      <c r="U32" s="58"/>
    </row>
    <row r="33" spans="2:21" x14ac:dyDescent="0.3">
      <c r="B33" s="2" t="s">
        <v>12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2:21" x14ac:dyDescent="0.3">
      <c r="B34" s="11" t="s">
        <v>16</v>
      </c>
      <c r="G34" s="11" t="s">
        <v>17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2:21" x14ac:dyDescent="0.3">
      <c r="B35" s="12" t="s">
        <v>27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2:21" x14ac:dyDescent="0.3">
      <c r="B36" s="6" t="s">
        <v>13</v>
      </c>
      <c r="C36" s="90" t="str">
        <f>IFERROR(0.016*(C7/C6),"")</f>
        <v/>
      </c>
      <c r="D36" s="91"/>
      <c r="G36" s="6" t="s">
        <v>18</v>
      </c>
      <c r="H36" s="51" t="str">
        <f>IFERROR((D25-C39),"")</f>
        <v/>
      </c>
      <c r="I36" s="52" t="str">
        <f>IF(H36="","","Tn.m")</f>
        <v/>
      </c>
      <c r="K36" s="59"/>
      <c r="L36" s="14"/>
      <c r="M36" s="14"/>
      <c r="N36" s="14"/>
      <c r="O36" s="14"/>
      <c r="P36" s="14"/>
      <c r="Q36" s="14"/>
      <c r="R36" s="14"/>
      <c r="S36" s="14"/>
      <c r="T36" s="14"/>
      <c r="U36" s="59"/>
    </row>
    <row r="37" spans="2:21" x14ac:dyDescent="0.3">
      <c r="B37" s="6" t="s">
        <v>5</v>
      </c>
      <c r="C37" s="51" t="str">
        <f>IF(C6="","",K15*100-9)</f>
        <v/>
      </c>
      <c r="D37" s="52" t="str">
        <f>IF(C37="","","cm")</f>
        <v/>
      </c>
      <c r="G37" s="54" t="s">
        <v>42</v>
      </c>
      <c r="H37" s="51" t="str">
        <f>IFERROR((H36*10^5)/(C7*(C37-6)*0.9),"")</f>
        <v/>
      </c>
      <c r="I37" s="52" t="str">
        <f>IF(H37="","","cm2")</f>
        <v/>
      </c>
      <c r="K37" s="59"/>
      <c r="L37" s="14"/>
      <c r="M37" s="14"/>
      <c r="N37" s="15" t="s">
        <v>39</v>
      </c>
      <c r="O37" s="15" t="s">
        <v>40</v>
      </c>
      <c r="P37" s="14"/>
      <c r="Q37" s="14"/>
      <c r="R37" s="15" t="s">
        <v>39</v>
      </c>
      <c r="S37" s="15" t="s">
        <v>40</v>
      </c>
      <c r="T37" s="14"/>
      <c r="U37" s="59"/>
    </row>
    <row r="38" spans="2:21" x14ac:dyDescent="0.3">
      <c r="B38" s="6" t="s">
        <v>14</v>
      </c>
      <c r="C38" s="53" t="str">
        <f>IFERROR((0.9*C6*(I19*100)*(C37^2)*C36*(1-0.59*C36)),"")</f>
        <v/>
      </c>
      <c r="D38" s="52" t="str">
        <f>IF(C38="","","Kg.cm")</f>
        <v/>
      </c>
      <c r="K38" s="59"/>
      <c r="L38" s="14">
        <f>F49</f>
        <v>0</v>
      </c>
      <c r="M38" s="14" t="str">
        <f>IF(F48="","",F48)</f>
        <v>CANT. BARRAS</v>
      </c>
      <c r="N38" s="15">
        <f>G49</f>
        <v>0</v>
      </c>
      <c r="O38" s="15" t="e">
        <f>VLOOKUP($N38,$M$42:$N$53,MATCH(O$37,$M$42:$N$42,0),)</f>
        <v>#N/A</v>
      </c>
      <c r="P38" s="14">
        <f>IF(H49="",0,H49)</f>
        <v>0</v>
      </c>
      <c r="Q38" s="14" t="str">
        <f>IF(H48="","",H48)</f>
        <v>CANT. BARRAS</v>
      </c>
      <c r="R38" s="79">
        <f>I49</f>
        <v>0</v>
      </c>
      <c r="S38" s="15">
        <f>IF(R38=0,0,VLOOKUP($R38,$M$42:$N$53,MATCH(S$37,$M$42:$N$42,0),))</f>
        <v>0</v>
      </c>
      <c r="T38" s="14"/>
      <c r="U38" s="59"/>
    </row>
    <row r="39" spans="2:21" x14ac:dyDescent="0.3">
      <c r="B39" s="6" t="s">
        <v>14</v>
      </c>
      <c r="C39" s="51" t="str">
        <f>IFERROR(C38/100000,"")</f>
        <v/>
      </c>
      <c r="D39" s="52" t="str">
        <f>IF(C39="","","Tn.m")</f>
        <v/>
      </c>
      <c r="G39" s="11" t="s">
        <v>20</v>
      </c>
      <c r="K39" s="59"/>
      <c r="L39" s="14">
        <f>F50</f>
        <v>0</v>
      </c>
      <c r="M39" s="14" t="str">
        <f>IF(F52="","",F52)</f>
        <v/>
      </c>
      <c r="N39" s="15">
        <f>G50</f>
        <v>0</v>
      </c>
      <c r="O39" s="15" t="e">
        <f>VLOOKUP($N39,$M$42:$N$53,MATCH(O$37,$M$42:$N$42,0),)</f>
        <v>#N/A</v>
      </c>
      <c r="P39" s="14">
        <f>IF(H50="",0,H50)</f>
        <v>0</v>
      </c>
      <c r="Q39" s="14" t="str">
        <f>IF(H52="","",H52)</f>
        <v/>
      </c>
      <c r="R39" s="79">
        <f>I50</f>
        <v>0</v>
      </c>
      <c r="S39" s="15">
        <f>IF(R39=0,0,VLOOKUP($R39,$M$42:$N$53,MATCH(S$37,$M$42:$N$42,0),))</f>
        <v>0</v>
      </c>
      <c r="T39" s="14"/>
      <c r="U39" s="59"/>
    </row>
    <row r="40" spans="2:21" x14ac:dyDescent="0.3">
      <c r="B40" s="54" t="s">
        <v>15</v>
      </c>
      <c r="C40" s="51" t="str">
        <f>IFERROR(0.016*(I19*100)*C37,"")</f>
        <v/>
      </c>
      <c r="D40" s="52" t="str">
        <f>IF(C40="","","cm2")</f>
        <v/>
      </c>
      <c r="G40" s="54" t="s">
        <v>21</v>
      </c>
      <c r="H40" s="51" t="str">
        <f>IFERROR(C40+H37,"")</f>
        <v/>
      </c>
      <c r="I40" s="52" t="str">
        <f>IF(H40="","","cm2")</f>
        <v/>
      </c>
      <c r="K40" s="59"/>
      <c r="L40" s="14"/>
      <c r="M40" s="14"/>
      <c r="N40" s="14"/>
      <c r="O40" s="14"/>
      <c r="P40" s="14"/>
      <c r="Q40" s="14"/>
      <c r="R40" s="14"/>
      <c r="S40" s="14"/>
      <c r="T40" s="14"/>
      <c r="U40" s="59"/>
    </row>
    <row r="41" spans="2:21" x14ac:dyDescent="0.3">
      <c r="K41" s="59"/>
      <c r="L41" s="14"/>
      <c r="M41" s="14"/>
      <c r="N41" s="14"/>
      <c r="O41" s="14"/>
      <c r="P41" s="14"/>
      <c r="Q41" s="14"/>
      <c r="R41" s="14"/>
      <c r="S41" s="14"/>
      <c r="T41" s="14"/>
      <c r="U41" s="59"/>
    </row>
    <row r="42" spans="2:21" x14ac:dyDescent="0.3">
      <c r="B42" s="13" t="s">
        <v>22</v>
      </c>
      <c r="K42" s="59"/>
      <c r="M42" s="15" t="s">
        <v>39</v>
      </c>
      <c r="N42" s="15" t="s">
        <v>40</v>
      </c>
      <c r="O42" s="14"/>
      <c r="P42" s="14"/>
      <c r="Q42" s="14"/>
      <c r="R42" s="14"/>
      <c r="S42" s="14"/>
      <c r="T42" s="14"/>
      <c r="U42" s="59"/>
    </row>
    <row r="43" spans="2:21" x14ac:dyDescent="0.3">
      <c r="B43" s="6" t="s">
        <v>7</v>
      </c>
      <c r="C43" s="50" t="str">
        <f>IFERROR(H40/((I19*100)*C37),"")</f>
        <v/>
      </c>
      <c r="K43" s="58"/>
      <c r="L43" s="92" t="s">
        <v>28</v>
      </c>
      <c r="M43" s="93"/>
      <c r="N43" s="93"/>
      <c r="O43" s="93"/>
      <c r="P43" s="93"/>
      <c r="Q43" s="93"/>
      <c r="R43" s="93"/>
      <c r="S43" s="93"/>
      <c r="T43" s="94"/>
      <c r="U43" s="58"/>
    </row>
    <row r="44" spans="2:21" ht="22.5" customHeight="1" x14ac:dyDescent="0.3">
      <c r="B44" s="3" t="s">
        <v>23</v>
      </c>
      <c r="C44" s="63" t="str">
        <f>IFERROR(H37/((I19*100)*C37),"")</f>
        <v/>
      </c>
      <c r="K44" s="58"/>
      <c r="L44" s="60" t="s">
        <v>29</v>
      </c>
      <c r="M44" s="61" t="s">
        <v>30</v>
      </c>
      <c r="N44" s="62" t="s">
        <v>33</v>
      </c>
      <c r="O44" s="60" t="s">
        <v>31</v>
      </c>
      <c r="P44" s="60" t="s">
        <v>32</v>
      </c>
      <c r="Q44" s="60" t="s">
        <v>34</v>
      </c>
      <c r="R44" s="60" t="s">
        <v>35</v>
      </c>
      <c r="S44" s="60" t="s">
        <v>36</v>
      </c>
      <c r="T44" s="60" t="s">
        <v>37</v>
      </c>
      <c r="U44" s="58"/>
    </row>
    <row r="45" spans="2:21" x14ac:dyDescent="0.3">
      <c r="K45" s="58"/>
      <c r="L45" s="20">
        <v>2</v>
      </c>
      <c r="M45" s="21" t="s">
        <v>43</v>
      </c>
      <c r="N45" s="22">
        <v>0.32</v>
      </c>
      <c r="O45" s="23">
        <v>0.63200000000000001</v>
      </c>
      <c r="P45" s="23">
        <v>2</v>
      </c>
      <c r="Q45" s="23">
        <v>0.25</v>
      </c>
      <c r="R45" s="23" t="s">
        <v>38</v>
      </c>
      <c r="S45" s="23" t="s">
        <v>38</v>
      </c>
      <c r="T45" s="23" t="s">
        <v>38</v>
      </c>
      <c r="U45" s="58"/>
    </row>
    <row r="46" spans="2:21" x14ac:dyDescent="0.3">
      <c r="C46" s="57" t="s">
        <v>24</v>
      </c>
      <c r="D46" s="55" t="str">
        <f>IFERROR(C43-C44,"")</f>
        <v/>
      </c>
      <c r="E46" s="56" t="str">
        <f>IFERROR(IF(L54="https://www.youtube.com/c/HebMerma",(((0.85*C6*0.85*6)/(C7*C37))*(6000/(6000+C7))),""),"")</f>
        <v/>
      </c>
      <c r="F46" s="18" t="str">
        <f>IF(D46="","",IF(D46&gt;=E46,"» As' Fluye","» As' No fluye"))</f>
        <v/>
      </c>
      <c r="G46" s="10" t="str">
        <f>IFERROR(IF(F46="» As' Fluye","OK",""),"")</f>
        <v/>
      </c>
      <c r="I46" s="16"/>
      <c r="K46" s="58"/>
      <c r="L46" s="25">
        <v>3</v>
      </c>
      <c r="M46" s="21" t="s">
        <v>44</v>
      </c>
      <c r="N46" s="22">
        <v>0.71</v>
      </c>
      <c r="O46" s="26">
        <v>0.95199999999999996</v>
      </c>
      <c r="P46" s="26">
        <v>3</v>
      </c>
      <c r="Q46" s="26">
        <v>0.56000000000000005</v>
      </c>
      <c r="R46" s="26">
        <v>1.6619999999999999</v>
      </c>
      <c r="S46" s="26">
        <v>3.7999999999999999E-2</v>
      </c>
      <c r="T46" s="26">
        <v>0.36299999999999999</v>
      </c>
      <c r="U46" s="58"/>
    </row>
    <row r="47" spans="2:21" x14ac:dyDescent="0.3">
      <c r="C47" s="17"/>
      <c r="K47" s="58"/>
      <c r="L47" s="20">
        <v>4</v>
      </c>
      <c r="M47" s="27" t="s">
        <v>45</v>
      </c>
      <c r="N47" s="28">
        <v>1.29</v>
      </c>
      <c r="O47" s="23">
        <v>1.27</v>
      </c>
      <c r="P47" s="23">
        <v>4</v>
      </c>
      <c r="Q47" s="23">
        <v>0.99399999999999999</v>
      </c>
      <c r="R47" s="23">
        <v>0.88800000000000001</v>
      </c>
      <c r="S47" s="23">
        <v>5.0999999999999997E-2</v>
      </c>
      <c r="T47" s="23">
        <v>0.48499999999999999</v>
      </c>
      <c r="U47" s="58"/>
    </row>
    <row r="48" spans="2:21" x14ac:dyDescent="0.3">
      <c r="B48" s="11" t="s">
        <v>25</v>
      </c>
      <c r="F48" s="70" t="s">
        <v>52</v>
      </c>
      <c r="G48" s="70" t="s">
        <v>53</v>
      </c>
      <c r="H48" s="70" t="s">
        <v>52</v>
      </c>
      <c r="I48" s="70" t="s">
        <v>53</v>
      </c>
      <c r="J48" s="19"/>
      <c r="K48" s="58"/>
      <c r="L48" s="25">
        <v>5</v>
      </c>
      <c r="M48" s="29" t="s">
        <v>46</v>
      </c>
      <c r="N48" s="30">
        <v>2</v>
      </c>
      <c r="O48" s="26">
        <v>1.5880000000000001</v>
      </c>
      <c r="P48" s="26">
        <v>5</v>
      </c>
      <c r="Q48" s="26">
        <v>1.522</v>
      </c>
      <c r="R48" s="26">
        <v>1.1100000000000001</v>
      </c>
      <c r="S48" s="26">
        <v>7.0999999999999994E-2</v>
      </c>
      <c r="T48" s="26">
        <v>0.60799999999999998</v>
      </c>
      <c r="U48" s="58"/>
    </row>
    <row r="49" spans="2:21" x14ac:dyDescent="0.3">
      <c r="B49" s="6" t="s">
        <v>19</v>
      </c>
      <c r="C49" s="64" t="str">
        <f>IFERROR(H37,"")</f>
        <v/>
      </c>
      <c r="D49" s="4"/>
      <c r="E49" s="24" t="s">
        <v>26</v>
      </c>
      <c r="F49" s="66"/>
      <c r="G49" s="83"/>
      <c r="H49" s="67"/>
      <c r="I49" s="84"/>
      <c r="J49" s="65" t="str">
        <f>IFERROR((IF(C49="","",(L38*O38)+(P38*S38))),"")</f>
        <v/>
      </c>
      <c r="K49" s="37" t="str">
        <f>IF(J49="","",IF(J49&gt;C49,"OK","x"))</f>
        <v/>
      </c>
      <c r="L49" s="20">
        <v>6</v>
      </c>
      <c r="M49" s="27" t="s">
        <v>47</v>
      </c>
      <c r="N49" s="28">
        <v>2.84</v>
      </c>
      <c r="O49" s="23">
        <v>1.905</v>
      </c>
      <c r="P49" s="23">
        <v>6</v>
      </c>
      <c r="Q49" s="23">
        <v>2.2349999999999999</v>
      </c>
      <c r="R49" s="23">
        <v>4.335</v>
      </c>
      <c r="S49" s="23">
        <v>9.6000000000000002E-2</v>
      </c>
      <c r="T49" s="23">
        <v>0.72</v>
      </c>
      <c r="U49" s="58"/>
    </row>
    <row r="50" spans="2:21" x14ac:dyDescent="0.3">
      <c r="B50" s="6" t="s">
        <v>21</v>
      </c>
      <c r="C50" s="64" t="str">
        <f>IFERROR(H40,"")</f>
        <v/>
      </c>
      <c r="D50" s="4"/>
      <c r="E50" s="24" t="s">
        <v>26</v>
      </c>
      <c r="F50" s="68"/>
      <c r="G50" s="85"/>
      <c r="H50" s="69"/>
      <c r="I50" s="86"/>
      <c r="J50" s="65" t="str">
        <f>IF(G50="","",(L39*O39)+(P39*S39))</f>
        <v/>
      </c>
      <c r="K50" s="37" t="str">
        <f>IF(J50="","",IF(J50&gt;C50,"OK","x"))</f>
        <v/>
      </c>
      <c r="L50" s="31">
        <v>7</v>
      </c>
      <c r="M50" s="29" t="s">
        <v>48</v>
      </c>
      <c r="N50" s="30">
        <v>5.0999999999999996</v>
      </c>
      <c r="O50" s="26">
        <v>2.54</v>
      </c>
      <c r="P50" s="32">
        <v>8</v>
      </c>
      <c r="Q50" s="26">
        <v>3.4729999999999999</v>
      </c>
      <c r="R50" s="26">
        <v>1.7789999999999999</v>
      </c>
      <c r="S50" s="26">
        <v>0.127</v>
      </c>
      <c r="T50" s="26">
        <v>0.97</v>
      </c>
    </row>
    <row r="51" spans="2:21" ht="17.25" customHeight="1" x14ac:dyDescent="0.3">
      <c r="L51" s="20">
        <v>8</v>
      </c>
      <c r="M51" s="27" t="s">
        <v>49</v>
      </c>
      <c r="N51" s="28">
        <v>6.45</v>
      </c>
      <c r="O51" s="23">
        <v>2.8650000000000002</v>
      </c>
      <c r="P51" s="23">
        <v>9</v>
      </c>
      <c r="Q51" s="23">
        <v>5.0599999999999996</v>
      </c>
      <c r="R51" s="23">
        <v>2.0099999999999998</v>
      </c>
      <c r="S51" s="23">
        <v>0.14199999999999999</v>
      </c>
      <c r="T51" s="23">
        <v>1.1000000000000001</v>
      </c>
    </row>
    <row r="52" spans="2:21" ht="17.25" customHeight="1" x14ac:dyDescent="0.3">
      <c r="F52" s="82"/>
      <c r="H52" s="82"/>
      <c r="L52" s="31">
        <v>9</v>
      </c>
      <c r="M52" s="29" t="s">
        <v>50</v>
      </c>
      <c r="N52" s="30">
        <v>8.19</v>
      </c>
      <c r="O52" s="26">
        <v>3.226</v>
      </c>
      <c r="P52" s="32">
        <v>10</v>
      </c>
      <c r="Q52" s="26">
        <v>6.4029999999999996</v>
      </c>
      <c r="R52" s="26">
        <v>2.25</v>
      </c>
      <c r="S52" s="26">
        <v>0.16200000000000001</v>
      </c>
      <c r="T52" s="26">
        <v>1.24</v>
      </c>
    </row>
    <row r="53" spans="2:21" x14ac:dyDescent="0.3">
      <c r="L53" s="20">
        <v>10</v>
      </c>
      <c r="M53" s="27" t="s">
        <v>51</v>
      </c>
      <c r="N53" s="28">
        <v>10.07</v>
      </c>
      <c r="O53" s="23">
        <v>3.58</v>
      </c>
      <c r="P53" s="23">
        <v>11</v>
      </c>
      <c r="Q53" s="23">
        <v>7.87</v>
      </c>
      <c r="R53" s="23">
        <v>2.5</v>
      </c>
      <c r="S53" s="23">
        <v>0.18</v>
      </c>
      <c r="T53" s="23">
        <v>1.37</v>
      </c>
    </row>
    <row r="54" spans="2:21" x14ac:dyDescent="0.3">
      <c r="L54" s="96" t="s">
        <v>54</v>
      </c>
    </row>
    <row r="55" spans="2:21" x14ac:dyDescent="0.3">
      <c r="F55" s="72" t="str">
        <f>IF(H49="","",H49)</f>
        <v/>
      </c>
      <c r="G55" s="33" t="str">
        <f>IF(I49="","",I49)</f>
        <v/>
      </c>
      <c r="I55" s="58"/>
    </row>
    <row r="56" spans="2:21" x14ac:dyDescent="0.3">
      <c r="B56" s="71" t="str">
        <f>IF(H49="","",H49)</f>
        <v/>
      </c>
      <c r="C56" s="33" t="str">
        <f>IF(I49="","",I49)</f>
        <v/>
      </c>
      <c r="F56" s="72" t="str">
        <f>IF(F49="","",F49)</f>
        <v/>
      </c>
      <c r="G56" s="75" t="str">
        <f>IF(G49="","",G49)</f>
        <v/>
      </c>
      <c r="J56" s="73" t="str">
        <f>IF(F55="","",F55)</f>
        <v/>
      </c>
      <c r="K56" s="76" t="str">
        <f>IF(G55="","",G55)</f>
        <v/>
      </c>
      <c r="O56" s="73" t="str">
        <f>IF(F55="","",F55)</f>
        <v/>
      </c>
      <c r="P56" s="34" t="str">
        <f>IF(G55="","",G55)</f>
        <v/>
      </c>
    </row>
    <row r="57" spans="2:21" x14ac:dyDescent="0.3">
      <c r="I57" s="58"/>
      <c r="J57" s="73" t="str">
        <f>IF(F56="","",F56)</f>
        <v/>
      </c>
      <c r="K57" s="76" t="str">
        <f>IF(G56="","",G56)</f>
        <v/>
      </c>
      <c r="O57" s="73" t="str">
        <f>IF(F56="","",F56)</f>
        <v/>
      </c>
      <c r="P57" s="34" t="str">
        <f>IF(G56="","",G56)</f>
        <v/>
      </c>
    </row>
    <row r="58" spans="2:21" x14ac:dyDescent="0.3">
      <c r="I58" s="58"/>
      <c r="J58" s="7"/>
      <c r="K58" s="7"/>
      <c r="L58" s="7"/>
      <c r="M58" s="7"/>
    </row>
    <row r="59" spans="2:21" x14ac:dyDescent="0.3">
      <c r="I59" s="58"/>
      <c r="J59" s="7"/>
      <c r="K59" s="7"/>
      <c r="L59" s="7"/>
      <c r="M59" s="7"/>
    </row>
    <row r="60" spans="2:21" x14ac:dyDescent="0.3">
      <c r="I60" s="58"/>
      <c r="J60" s="7"/>
      <c r="K60" s="7"/>
      <c r="L60" s="7"/>
      <c r="M60" s="7"/>
    </row>
    <row r="61" spans="2:21" x14ac:dyDescent="0.3">
      <c r="I61" s="58"/>
      <c r="J61" s="7"/>
      <c r="K61" s="7"/>
      <c r="L61" s="7"/>
      <c r="M61" s="7"/>
    </row>
    <row r="62" spans="2:21" x14ac:dyDescent="0.3">
      <c r="I62" s="58"/>
      <c r="J62" s="77" t="str">
        <f>IF(F49="","",M46)</f>
        <v/>
      </c>
      <c r="K62" s="7"/>
      <c r="L62" s="7"/>
      <c r="M62" s="78" t="str">
        <f>IF(K15="","",K15)</f>
        <v/>
      </c>
      <c r="N62" s="7"/>
      <c r="O62" s="35" t="str">
        <f>IF(J62="","",J62)</f>
        <v/>
      </c>
    </row>
    <row r="63" spans="2:21" x14ac:dyDescent="0.3">
      <c r="I63" s="58"/>
      <c r="J63" s="7"/>
      <c r="K63" s="7"/>
      <c r="L63" s="7"/>
      <c r="M63" s="7"/>
    </row>
    <row r="64" spans="2:21" x14ac:dyDescent="0.3">
      <c r="C64" s="71" t="str">
        <f>IF(F50="","",IF(H50="",F50/2,F50))</f>
        <v/>
      </c>
      <c r="D64" s="33" t="str">
        <f>IF(F50="","",G50)</f>
        <v/>
      </c>
      <c r="F64" s="71" t="str">
        <f>IF(F50="","",IF(H50="",F50/2,H50))</f>
        <v/>
      </c>
      <c r="G64" s="33" t="str">
        <f>IF(F50="","",IF(I50="",G50,I50))</f>
        <v/>
      </c>
      <c r="I64" s="58"/>
      <c r="J64" s="7"/>
      <c r="K64" s="7"/>
      <c r="L64" s="7"/>
      <c r="M64" s="7"/>
    </row>
    <row r="65" spans="2:18" x14ac:dyDescent="0.3">
      <c r="I65" s="58"/>
      <c r="J65" s="7"/>
      <c r="K65" s="7"/>
      <c r="L65" s="7"/>
      <c r="M65" s="7"/>
    </row>
    <row r="66" spans="2:18" x14ac:dyDescent="0.3">
      <c r="J66" s="7"/>
      <c r="K66" s="7"/>
      <c r="L66" s="7"/>
      <c r="M66" s="7"/>
    </row>
    <row r="67" spans="2:18" x14ac:dyDescent="0.3">
      <c r="I67" s="73" t="str">
        <f>IF(C50="","",F64)</f>
        <v/>
      </c>
      <c r="J67" s="76" t="str">
        <f>IF(C50="","",G64)</f>
        <v/>
      </c>
      <c r="K67" s="7"/>
      <c r="L67" s="7"/>
      <c r="M67" s="7"/>
    </row>
    <row r="68" spans="2:18" x14ac:dyDescent="0.3">
      <c r="E68" s="97" t="s">
        <v>55</v>
      </c>
      <c r="F68" s="98" t="s">
        <v>54</v>
      </c>
      <c r="K68" s="95" t="str">
        <f>IF(I19="","",I19)</f>
        <v/>
      </c>
      <c r="L68" s="95"/>
      <c r="N68" s="73" t="str">
        <f>IF(H50="","",H50)</f>
        <v/>
      </c>
      <c r="O68" s="34" t="str">
        <f>IF(I50="","",I50)</f>
        <v/>
      </c>
      <c r="Q68" s="74" t="str">
        <f>IF(L69="","",L69)</f>
        <v/>
      </c>
      <c r="R68" s="36" t="str">
        <f>IF(M69="","",M69)</f>
        <v/>
      </c>
    </row>
    <row r="69" spans="2:18" x14ac:dyDescent="0.3">
      <c r="B69" s="59"/>
      <c r="C69" s="59"/>
      <c r="D69" s="59"/>
      <c r="E69" s="59"/>
      <c r="F69" s="59"/>
      <c r="G69" s="59"/>
      <c r="H69" s="59"/>
      <c r="I69" s="59"/>
      <c r="L69" s="73" t="str">
        <f>IF(C64="","",C64)</f>
        <v/>
      </c>
      <c r="M69" s="34" t="str">
        <f>IF(D64="","",D64)</f>
        <v/>
      </c>
      <c r="N69" s="59"/>
      <c r="O69" s="59"/>
      <c r="P69" s="59"/>
    </row>
    <row r="70" spans="2:18" x14ac:dyDescent="0.3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8" x14ac:dyDescent="0.3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2:18" x14ac:dyDescent="0.3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8" x14ac:dyDescent="0.3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8" x14ac:dyDescent="0.3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8" x14ac:dyDescent="0.3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2:18" x14ac:dyDescent="0.3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8" x14ac:dyDescent="0.3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8" x14ac:dyDescent="0.3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2:18" x14ac:dyDescent="0.3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2:18" x14ac:dyDescent="0.3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 x14ac:dyDescent="0.3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x14ac:dyDescent="0.3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x14ac:dyDescent="0.3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2:16" x14ac:dyDescent="0.3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</sheetData>
  <sheetProtection algorithmName="SHA-512" hashValue="fbFWm5NMEPPuHBgI7hr0eFZC2J75rJamMtd5NwKYffgyH8wkncBtIvua5c8kQ24rxBqqQIJQBYBQZI4hws5GUw==" saltValue="ZS5Z1uj6ECiHJ1ANU83uXw==" spinCount="100000" sheet="1" objects="1" scenarios="1"/>
  <mergeCells count="4">
    <mergeCell ref="B2:H2"/>
    <mergeCell ref="C36:D36"/>
    <mergeCell ref="L43:T43"/>
    <mergeCell ref="K68:L68"/>
  </mergeCells>
  <conditionalFormatting sqref="C10:C11 C49:C50">
    <cfRule type="colorScale" priority="20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10:D11">
    <cfRule type="containsText" dxfId="7" priority="19" operator="containsText" text="Tn/m">
      <formula>NOT(ISERROR(SEARCH("Tn/m",D10)))</formula>
    </cfRule>
  </conditionalFormatting>
  <conditionalFormatting sqref="C29:C31">
    <cfRule type="colorScale" priority="18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C36:D36 C37:C40">
    <cfRule type="colorScale" priority="17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D37">
    <cfRule type="containsText" dxfId="6" priority="16" operator="containsText" text="cm">
      <formula>NOT(ISERROR(SEARCH("cm",D37)))</formula>
    </cfRule>
  </conditionalFormatting>
  <conditionalFormatting sqref="D39">
    <cfRule type="containsText" dxfId="5" priority="15" operator="containsText" text="Tn.m">
      <formula>NOT(ISERROR(SEARCH("Tn.m",D39)))</formula>
    </cfRule>
  </conditionalFormatting>
  <conditionalFormatting sqref="D38">
    <cfRule type="containsText" dxfId="4" priority="14" operator="containsText" text="Kg.cm">
      <formula>NOT(ISERROR(SEARCH("Kg.cm",D38)))</formula>
    </cfRule>
  </conditionalFormatting>
  <conditionalFormatting sqref="D40">
    <cfRule type="containsText" dxfId="3" priority="13" operator="containsText" text="cm2">
      <formula>NOT(ISERROR(SEARCH("cm2",D40)))</formula>
    </cfRule>
  </conditionalFormatting>
  <conditionalFormatting sqref="I36">
    <cfRule type="containsText" dxfId="2" priority="12" operator="containsText" text="Tn.m">
      <formula>NOT(ISERROR(SEARCH("Tn.m",I36)))</formula>
    </cfRule>
  </conditionalFormatting>
  <conditionalFormatting sqref="H37">
    <cfRule type="colorScale" priority="10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I37">
    <cfRule type="containsText" dxfId="1" priority="9" operator="containsText" text="cm2">
      <formula>NOT(ISERROR(SEARCH("cm2",I37)))</formula>
    </cfRule>
  </conditionalFormatting>
  <conditionalFormatting sqref="H36">
    <cfRule type="colorScale" priority="8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H40">
    <cfRule type="colorScale" priority="7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I40">
    <cfRule type="containsText" dxfId="0" priority="5" operator="containsText" text="cm2">
      <formula>NOT(ISERROR(SEARCH("cm2",I40)))</formula>
    </cfRule>
  </conditionalFormatting>
  <conditionalFormatting sqref="C43:C44">
    <cfRule type="colorScale" priority="4">
      <colorScale>
        <cfvo type="num" val="0"/>
        <cfvo type="max"/>
        <color theme="7" tint="0.39997558519241921"/>
        <color theme="7" tint="0.39997558519241921"/>
      </colorScale>
    </cfRule>
  </conditionalFormatting>
  <conditionalFormatting sqref="D46:E46">
    <cfRule type="colorScale" priority="3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J49:J50">
    <cfRule type="colorScale" priority="1">
      <colorScale>
        <cfvo type="num" val="0"/>
        <cfvo type="num" val="0"/>
        <color theme="7" tint="0.39997558519241921"/>
        <color theme="7" tint="0.39997558519241921"/>
      </colorScale>
    </cfRule>
  </conditionalFormatting>
  <dataValidations disablePrompts="1" count="1">
    <dataValidation type="list" allowBlank="1" showInputMessage="1" showErrorMessage="1" sqref="G49:G50 I49:I50">
      <formula1>$M$45:$M$53</formula1>
    </dataValidation>
  </dataValidations>
  <hyperlinks>
    <hyperlink ref="F68" r:id="rId1"/>
    <hyperlink ref="L54" r:id="rId2"/>
  </hyperlinks>
  <pageMargins left="0.7" right="0.7" top="0.75" bottom="0.75" header="0.3" footer="0.3"/>
  <pageSetup orientation="portrait" r:id="rId3"/>
  <ignoredErrors>
    <ignoredError sqref="O38:O39" evalError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VIGA DOBLEMENTE REFORZADO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2019-01-21T12:24:26Z</dcterms:created>
  <dcterms:modified xsi:type="dcterms:W3CDTF">2020-06-27T04:58:02Z</dcterms:modified>
</cp:coreProperties>
</file>