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NCRETO ARMADO\"/>
    </mc:Choice>
  </mc:AlternateContent>
  <bookViews>
    <workbookView xWindow="0" yWindow="0" windowWidth="20490" windowHeight="9630"/>
  </bookViews>
  <sheets>
    <sheet name="LOSA MACIZA" sheetId="1" r:id="rId1"/>
  </sheets>
  <definedNames>
    <definedName name="HM">'LOSA MACIZA'!$C$114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D29" i="1"/>
  <c r="D28" i="1"/>
  <c r="G30" i="1" l="1"/>
  <c r="D30" i="1"/>
  <c r="G29" i="1"/>
  <c r="G28" i="1"/>
  <c r="I34" i="1"/>
  <c r="D36" i="1"/>
  <c r="D35" i="1"/>
  <c r="G92" i="1"/>
  <c r="J85" i="1"/>
  <c r="I85" i="1"/>
  <c r="H87" i="1" s="1"/>
  <c r="E85" i="1"/>
  <c r="D85" i="1"/>
  <c r="C87" i="1" s="1"/>
  <c r="E74" i="1"/>
  <c r="D74" i="1"/>
  <c r="C76" i="1" s="1"/>
  <c r="G47" i="1" l="1"/>
  <c r="E47" i="1"/>
  <c r="C47" i="1"/>
  <c r="E35" i="1"/>
  <c r="E36" i="1"/>
  <c r="E106" i="1" l="1"/>
  <c r="N108" i="1" s="1"/>
  <c r="D103" i="1"/>
  <c r="M102" i="1" s="1"/>
  <c r="H103" i="1"/>
  <c r="Q102" i="1" s="1"/>
  <c r="J74" i="1" l="1"/>
  <c r="I74" i="1"/>
  <c r="H76" i="1" s="1"/>
  <c r="C107" i="1" s="1"/>
  <c r="L108" i="1" s="1"/>
  <c r="F103" i="1"/>
  <c r="O102" i="1" s="1"/>
  <c r="G107" i="1"/>
  <c r="P108" i="1" s="1"/>
  <c r="B103" i="1"/>
  <c r="K102" i="1" s="1"/>
  <c r="J34" i="1" l="1"/>
  <c r="E30" i="1"/>
  <c r="E29" i="1"/>
  <c r="D34" i="1" s="1"/>
  <c r="E34" i="1" l="1"/>
  <c r="D37" i="1"/>
  <c r="I37" i="1" s="1"/>
  <c r="E28" i="1"/>
  <c r="B60" i="1" s="1"/>
  <c r="N106" i="1"/>
  <c r="E104" i="1"/>
  <c r="C104" i="1"/>
  <c r="L100" i="1" s="1"/>
  <c r="D104" i="1"/>
  <c r="M100" i="1" s="1"/>
  <c r="L106" i="1"/>
  <c r="H104" i="1"/>
  <c r="Q100" i="1" s="1"/>
  <c r="G104" i="1"/>
  <c r="P100" i="1" s="1"/>
  <c r="P106" i="1"/>
  <c r="F105" i="1"/>
  <c r="C82" i="1" l="1"/>
  <c r="C71" i="1"/>
  <c r="D71" i="1" s="1"/>
  <c r="D63" i="1"/>
  <c r="F91" i="1"/>
  <c r="H71" i="1"/>
  <c r="I71" i="1" s="1"/>
  <c r="F60" i="1"/>
  <c r="H82" i="1"/>
  <c r="I82" i="1" s="1"/>
  <c r="K104" i="1"/>
  <c r="E37" i="1"/>
  <c r="F104" i="1"/>
  <c r="O100" i="1" s="1"/>
  <c r="N100" i="1"/>
  <c r="H105" i="1"/>
  <c r="B105" i="1"/>
  <c r="T80" i="1"/>
  <c r="U80" i="1"/>
  <c r="W80" i="1" s="1"/>
  <c r="Q80" i="1"/>
  <c r="R80" i="1" s="1"/>
  <c r="Q79" i="1"/>
  <c r="F92" i="1" l="1"/>
  <c r="F94" i="1" s="1"/>
  <c r="F93" i="1"/>
  <c r="G94" i="1" s="1"/>
  <c r="D82" i="1"/>
  <c r="I38" i="1"/>
  <c r="J37" i="1"/>
  <c r="V80" i="1"/>
  <c r="S80" i="1"/>
  <c r="F99" i="1" l="1"/>
  <c r="D99" i="1"/>
  <c r="H99" i="1"/>
  <c r="G99" i="1"/>
  <c r="R104" i="1" s="1"/>
  <c r="C99" i="1"/>
  <c r="E99" i="1"/>
  <c r="S104" i="1"/>
  <c r="E43" i="1"/>
  <c r="J38" i="1"/>
  <c r="C105" i="1"/>
  <c r="I105" i="1"/>
  <c r="E55" i="1" l="1"/>
  <c r="H79" i="1" s="1"/>
  <c r="H80" i="1" s="1"/>
  <c r="H81" i="1" s="1"/>
  <c r="F43" i="1"/>
  <c r="H50" i="1"/>
  <c r="D49" i="1"/>
  <c r="C79" i="1" s="1"/>
  <c r="C80" i="1" s="1"/>
  <c r="C50" i="1"/>
  <c r="C54" i="1"/>
  <c r="H68" i="1" s="1"/>
  <c r="H69" i="1" s="1"/>
  <c r="H54" i="1"/>
  <c r="G49" i="1"/>
  <c r="C68" i="1" l="1"/>
  <c r="C69" i="1" s="1"/>
  <c r="I81" i="1"/>
  <c r="I80" i="1"/>
  <c r="K80" i="1" s="1"/>
  <c r="D80" i="1"/>
  <c r="F80" i="1" s="1"/>
  <c r="C81" i="1"/>
  <c r="I69" i="1"/>
  <c r="K69" i="1" s="1"/>
  <c r="H70" i="1"/>
  <c r="J69" i="1"/>
  <c r="J81" i="1"/>
  <c r="J84" i="1"/>
  <c r="D69" i="1" l="1"/>
  <c r="F69" i="1" s="1"/>
  <c r="C70" i="1"/>
  <c r="E70" i="1" s="1"/>
  <c r="I70" i="1"/>
  <c r="J73" i="1"/>
  <c r="H75" i="1" s="1"/>
  <c r="J80" i="1"/>
  <c r="D70" i="1"/>
  <c r="D81" i="1"/>
  <c r="E84" i="1"/>
  <c r="C86" i="1" s="1"/>
  <c r="H86" i="1"/>
  <c r="I87" i="1" s="1"/>
  <c r="F106" i="1" s="1"/>
  <c r="O108" i="1" s="1"/>
  <c r="E80" i="1"/>
  <c r="E81" i="1"/>
  <c r="D87" i="1"/>
  <c r="E69" i="1"/>
  <c r="J70" i="1"/>
  <c r="E73" i="1" l="1"/>
  <c r="I76" i="1"/>
  <c r="C75" i="1"/>
  <c r="D76" i="1" s="1"/>
  <c r="C103" i="1" s="1"/>
  <c r="L102" i="1" s="1"/>
  <c r="E103" i="1"/>
  <c r="N102" i="1" s="1"/>
  <c r="G103" i="1"/>
  <c r="P102" i="1" s="1"/>
  <c r="D107" i="1" l="1"/>
  <c r="M108" i="1" s="1"/>
  <c r="H107" i="1"/>
  <c r="Q108" i="1" s="1"/>
  <c r="I103" i="1"/>
  <c r="R102" i="1" s="1"/>
</calcChain>
</file>

<file path=xl/sharedStrings.xml><?xml version="1.0" encoding="utf-8"?>
<sst xmlns="http://schemas.openxmlformats.org/spreadsheetml/2006/main" count="114" uniqueCount="64">
  <si>
    <t>DATOS:</t>
  </si>
  <si>
    <t>f´c =</t>
  </si>
  <si>
    <t>Fy =</t>
  </si>
  <si>
    <t>Kg/cm2</t>
  </si>
  <si>
    <t>W =</t>
  </si>
  <si>
    <t>ρ =</t>
  </si>
  <si>
    <t>As =</t>
  </si>
  <si>
    <t>*DISPOSICION DE LA ARMADURA.</t>
  </si>
  <si>
    <t>BARRAS CORRUGADAS PARA REFUERZO - CARACTERISTICAS GEOMETRICAS</t>
  </si>
  <si>
    <t>N° BARRAS</t>
  </si>
  <si>
    <t>ø (PULG.)</t>
  </si>
  <si>
    <t>DIAMETRO BARRA (cm)</t>
  </si>
  <si>
    <t>PRIMETRO P(cm)</t>
  </si>
  <si>
    <t>AREA As (cm2)</t>
  </si>
  <si>
    <t>PESO W(kg/m)</t>
  </si>
  <si>
    <t>e (cm)</t>
  </si>
  <si>
    <t>h (cm)</t>
  </si>
  <si>
    <t>C (cm)</t>
  </si>
  <si>
    <t>-</t>
  </si>
  <si>
    <t>H</t>
  </si>
  <si>
    <t>M</t>
  </si>
  <si>
    <t>P. Acabados =</t>
  </si>
  <si>
    <t>P. Tabiqueria =</t>
  </si>
  <si>
    <t>1) CALCULO DEL ESPESOR DE LOSA MACIZA.</t>
  </si>
  <si>
    <t>*Un extremo continuo:</t>
  </si>
  <si>
    <t>*Ambos extremos continuoz:</t>
  </si>
  <si>
    <t>*Voladizo:</t>
  </si>
  <si>
    <t>Voladizo =</t>
  </si>
  <si>
    <t>DISEÑO DE LOSA MACIZA</t>
  </si>
  <si>
    <t>2) METRADO DE CARGAS.</t>
  </si>
  <si>
    <t>a) Carga muerta o permanente.</t>
  </si>
  <si>
    <t>Peso propio de la Losa:</t>
  </si>
  <si>
    <t>Peso de Acabado:</t>
  </si>
  <si>
    <t>Peso de Tabiqueria:</t>
  </si>
  <si>
    <t>b) Carga Viva.</t>
  </si>
  <si>
    <t>*Calculo de la Carga Ultima Ampificada.</t>
  </si>
  <si>
    <t>3) CALCULO DE LOS MOMENTOS MAXIMOS USANDO METODO DE LOS COEFICIENTES.</t>
  </si>
  <si>
    <t>4) DISEÑO POR FLEXION.</t>
  </si>
  <si>
    <t>*Calculo del Refuerzo Negativo.</t>
  </si>
  <si>
    <t>APOYO "A" = APOYO "D"</t>
  </si>
  <si>
    <t>As min =</t>
  </si>
  <si>
    <r>
      <t xml:space="preserve">*Cuando </t>
    </r>
    <r>
      <rPr>
        <i/>
        <sz val="11"/>
        <color theme="8"/>
        <rFont val="Arial Narrow"/>
        <family val="2"/>
      </rPr>
      <t>As min &gt; As</t>
    </r>
    <r>
      <rPr>
        <i/>
        <sz val="11"/>
        <color rgb="FF002060"/>
        <rFont val="Arial Narrow"/>
        <family val="2"/>
      </rPr>
      <t>, Entonces:</t>
    </r>
  </si>
  <si>
    <t>→ usaremos:</t>
  </si>
  <si>
    <t>APOYO "B" = APOYO "C"</t>
  </si>
  <si>
    <t>*Calculo del Refuerzo Positivo.</t>
  </si>
  <si>
    <t>TRAMO "AB" = TRAMO "CD"</t>
  </si>
  <si>
    <t>TRAMO "BC"</t>
  </si>
  <si>
    <t>*Calculo del Refuerzo por Temperatura.</t>
  </si>
  <si>
    <t>*CORTE X - X.</t>
  </si>
  <si>
    <r>
      <rPr>
        <b/>
        <i/>
        <sz val="10"/>
        <color theme="8" tint="-0.249977111117893"/>
        <rFont val="Arial Narrow"/>
        <family val="2"/>
      </rPr>
      <t>SOBRE CARGA</t>
    </r>
    <r>
      <rPr>
        <b/>
        <i/>
        <sz val="11"/>
        <color theme="8" tint="-0.249977111117893"/>
        <rFont val="Arial Narrow"/>
        <family val="2"/>
      </rPr>
      <t xml:space="preserve"> S/C =</t>
    </r>
  </si>
  <si>
    <t>TOTAL =</t>
  </si>
  <si>
    <r>
      <t>S</t>
    </r>
    <r>
      <rPr>
        <b/>
        <sz val="11"/>
        <color theme="8"/>
        <rFont val="Arial Narrow"/>
        <family val="2"/>
      </rPr>
      <t>Ø</t>
    </r>
    <r>
      <rPr>
        <b/>
        <i/>
        <sz val="11"/>
        <color theme="8"/>
        <rFont val="Arial Narrow"/>
        <family val="2"/>
      </rPr>
      <t xml:space="preserve"> =</t>
    </r>
  </si>
  <si>
    <t>Ø 1/2"</t>
  </si>
  <si>
    <t>Ø 3/8"</t>
  </si>
  <si>
    <t>Ø 1/4"</t>
  </si>
  <si>
    <t>Ø 5/8"</t>
  </si>
  <si>
    <t>Ø 3/4"</t>
  </si>
  <si>
    <t>Ø 1"</t>
  </si>
  <si>
    <t>Ø 1 1/8"</t>
  </si>
  <si>
    <t>Ø 1 1/4"</t>
  </si>
  <si>
    <t>Ø 1 3/8"</t>
  </si>
  <si>
    <t>N° BARRA =</t>
  </si>
  <si>
    <t>↓ SUSCRIBETE AQUÍ PARA MAS CONTENIDOS ↓</t>
  </si>
  <si>
    <t>https://www.youtube.com/c/HebMerma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</si>
</sst>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0\ \ \Ø"/>
    <numFmt numFmtId="165" formatCode="_ * #,##0.000_ ;_ * \-#,##0.000_ ;_ * &quot;-&quot;??_ ;_ @_ "/>
    <numFmt numFmtId="166" formatCode="0.00&quot;m&quot;"/>
    <numFmt numFmtId="167" formatCode="&quot;WD =&quot;\ 0.00"/>
    <numFmt numFmtId="168" formatCode="&quot;WL =&quot;\ 0.00"/>
    <numFmt numFmtId="169" formatCode="&quot;WU =&quot;\ 0.000"/>
    <numFmt numFmtId="170" formatCode="&quot;WU =&quot;\ 0"/>
    <numFmt numFmtId="171" formatCode="0.00\ &quot;Tn.m&quot;"/>
    <numFmt numFmtId="172" formatCode="0.00&quot;cm&quot;"/>
    <numFmt numFmtId="173" formatCode="&quot;&lt;&quot;\ General"/>
    <numFmt numFmtId="174" formatCode="0.000"/>
    <numFmt numFmtId="175" formatCode="0.00&quot;cm2&quot;"/>
    <numFmt numFmtId="176" formatCode="&quot;@&quot;\ 0&quot;cm&quot;"/>
    <numFmt numFmtId="177" formatCode="&quot;@&quot;\ 0.00&quot;m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i/>
      <sz val="11"/>
      <color theme="8"/>
      <name val="Arial Narrow"/>
      <family val="2"/>
    </font>
    <font>
      <i/>
      <sz val="11"/>
      <color theme="8"/>
      <name val="Arial Narrow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rgb="FF002060"/>
      <name val="Arial Narrow"/>
      <family val="2"/>
    </font>
    <font>
      <sz val="11"/>
      <color rgb="FFFF0000"/>
      <name val="Arial Narrow"/>
      <family val="2"/>
    </font>
    <font>
      <b/>
      <i/>
      <sz val="11"/>
      <color rgb="FF002060"/>
      <name val="Arial Narrow"/>
      <family val="2"/>
    </font>
    <font>
      <b/>
      <i/>
      <sz val="11"/>
      <color theme="9" tint="-0.499984740745262"/>
      <name val="Arial Narrow"/>
      <family val="2"/>
    </font>
    <font>
      <b/>
      <sz val="14"/>
      <color rgb="FFFF0000"/>
      <name val="Arial Narrow"/>
      <family val="2"/>
    </font>
    <font>
      <b/>
      <sz val="11"/>
      <color theme="8" tint="-0.249977111117893"/>
      <name val="Arial Narrow"/>
      <family val="2"/>
    </font>
    <font>
      <i/>
      <sz val="11"/>
      <color rgb="FF002060"/>
      <name val="Arial Narrow"/>
      <family val="2"/>
    </font>
    <font>
      <b/>
      <sz val="11"/>
      <color rgb="FF0070C0"/>
      <name val="Arial Narrow"/>
      <family val="2"/>
    </font>
    <font>
      <sz val="10"/>
      <color rgb="FFFF0000"/>
      <name val="Arial Narrow"/>
      <family val="2"/>
    </font>
    <font>
      <sz val="11"/>
      <color theme="2"/>
      <name val="Arial Narrow"/>
      <family val="2"/>
    </font>
    <font>
      <sz val="12"/>
      <color theme="1"/>
      <name val="Arial Narrow"/>
      <family val="2"/>
    </font>
    <font>
      <i/>
      <sz val="11"/>
      <color theme="8" tint="-0.499984740745262"/>
      <name val="Arial Narrow"/>
      <family val="2"/>
    </font>
    <font>
      <i/>
      <sz val="11"/>
      <color rgb="FFFF0000"/>
      <name val="Arial Narrow"/>
      <family val="2"/>
    </font>
    <font>
      <b/>
      <u/>
      <sz val="11"/>
      <color rgb="FF00B050"/>
      <name val="Arial Narrow"/>
      <family val="2"/>
    </font>
    <font>
      <b/>
      <i/>
      <sz val="10"/>
      <color rgb="FFC00000"/>
      <name val="Arial Narrow"/>
      <family val="2"/>
    </font>
    <font>
      <i/>
      <sz val="11"/>
      <name val="Arial Narrow"/>
      <family val="2"/>
    </font>
    <font>
      <b/>
      <sz val="9"/>
      <color theme="1"/>
      <name val="Arial Narrow"/>
      <family val="2"/>
    </font>
    <font>
      <b/>
      <sz val="9"/>
      <color rgb="FF002060"/>
      <name val="Arial Narrow"/>
      <family val="2"/>
    </font>
    <font>
      <b/>
      <sz val="9"/>
      <color theme="8" tint="-0.249977111117893"/>
      <name val="Arial Narrow"/>
      <family val="2"/>
    </font>
    <font>
      <i/>
      <sz val="10"/>
      <color theme="1"/>
      <name val="Arial Narrow"/>
      <family val="2"/>
    </font>
    <font>
      <sz val="11"/>
      <name val="Arial Narrow"/>
      <family val="2"/>
    </font>
    <font>
      <b/>
      <i/>
      <sz val="11"/>
      <color theme="8" tint="-0.249977111117893"/>
      <name val="Arial Narrow"/>
      <family val="2"/>
    </font>
    <font>
      <b/>
      <i/>
      <sz val="10"/>
      <color theme="8" tint="-0.249977111117893"/>
      <name val="Arial Narrow"/>
      <family val="2"/>
    </font>
    <font>
      <sz val="11"/>
      <color theme="8"/>
      <name val="Arial Narrow"/>
      <family val="2"/>
    </font>
    <font>
      <b/>
      <sz val="10"/>
      <color theme="9" tint="-0.249977111117893"/>
      <name val="Arial Narrow"/>
      <family val="2"/>
    </font>
    <font>
      <sz val="11"/>
      <color rgb="FF002060"/>
      <name val="Arial Narrow"/>
      <family val="2"/>
    </font>
    <font>
      <b/>
      <sz val="11"/>
      <color theme="8"/>
      <name val="Arial Narrow"/>
      <family val="2"/>
    </font>
    <font>
      <b/>
      <sz val="9"/>
      <color theme="2"/>
      <name val="Arial Narrow"/>
      <family val="2"/>
    </font>
    <font>
      <b/>
      <sz val="11"/>
      <color theme="2"/>
      <name val="Arial Narrow"/>
      <family val="2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0"/>
      <color theme="1"/>
      <name val="Arial Narrow"/>
      <family val="2"/>
    </font>
    <font>
      <b/>
      <sz val="16"/>
      <color rgb="FF00206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67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 inden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 indent="2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164" fontId="1" fillId="2" borderId="0" xfId="0" applyNumberFormat="1" applyFont="1" applyFill="1" applyBorder="1" applyProtection="1">
      <protection hidden="1"/>
    </xf>
    <xf numFmtId="164" fontId="1" fillId="2" borderId="0" xfId="0" applyNumberFormat="1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164" fontId="19" fillId="2" borderId="0" xfId="0" applyNumberFormat="1" applyFont="1" applyFill="1" applyBorder="1" applyAlignment="1" applyProtection="1">
      <alignment horizontal="right"/>
      <protection hidden="1"/>
    </xf>
    <xf numFmtId="164" fontId="19" fillId="2" borderId="0" xfId="0" applyNumberFormat="1" applyFont="1" applyFill="1" applyBorder="1" applyAlignment="1" applyProtection="1">
      <alignment horizontal="left"/>
      <protection hidden="1"/>
    </xf>
    <xf numFmtId="2" fontId="1" fillId="2" borderId="0" xfId="0" applyNumberFormat="1" applyFont="1" applyFill="1" applyBorder="1" applyAlignment="1" applyProtection="1">
      <alignment horizontal="left"/>
      <protection hidden="1"/>
    </xf>
    <xf numFmtId="2" fontId="1" fillId="2" borderId="0" xfId="0" applyNumberFormat="1" applyFont="1" applyFill="1" applyBorder="1" applyAlignment="1" applyProtection="1">
      <alignment horizontal="center" vertical="center"/>
      <protection hidden="1"/>
    </xf>
    <xf numFmtId="43" fontId="1" fillId="2" borderId="0" xfId="1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7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2" fontId="1" fillId="2" borderId="0" xfId="0" applyNumberFormat="1" applyFont="1" applyFill="1" applyBorder="1" applyProtection="1">
      <protection hidden="1"/>
    </xf>
    <xf numFmtId="0" fontId="24" fillId="7" borderId="1" xfId="0" applyFont="1" applyFill="1" applyBorder="1" applyAlignment="1" applyProtection="1">
      <alignment horizontal="center" vertical="center" wrapText="1"/>
      <protection hidden="1"/>
    </xf>
    <xf numFmtId="0" fontId="25" fillId="6" borderId="1" xfId="0" applyFont="1" applyFill="1" applyBorder="1" applyAlignment="1" applyProtection="1">
      <alignment horizontal="center" vertical="center" wrapText="1"/>
      <protection hidden="1"/>
    </xf>
    <xf numFmtId="0" fontId="26" fillId="6" borderId="1" xfId="0" applyFont="1" applyFill="1" applyBorder="1" applyAlignment="1" applyProtection="1">
      <alignment horizontal="center" vertical="center" wrapText="1"/>
      <protection hidden="1"/>
    </xf>
    <xf numFmtId="0" fontId="24" fillId="7" borderId="8" xfId="0" applyFont="1" applyFill="1" applyBorder="1" applyAlignment="1" applyProtection="1">
      <alignment horizontal="center" vertical="center" wrapText="1"/>
      <protection hidden="1"/>
    </xf>
    <xf numFmtId="0" fontId="24" fillId="7" borderId="9" xfId="0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0" fontId="13" fillId="4" borderId="11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5" borderId="12" xfId="0" applyFont="1" applyFill="1" applyBorder="1" applyAlignment="1" applyProtection="1">
      <alignment horizontal="center" vertical="center"/>
      <protection hidden="1"/>
    </xf>
    <xf numFmtId="43" fontId="1" fillId="2" borderId="0" xfId="1" applyNumberFormat="1" applyFont="1" applyFill="1" applyBorder="1" applyAlignment="1" applyProtection="1">
      <alignment horizontal="right"/>
      <protection hidden="1"/>
    </xf>
    <xf numFmtId="0" fontId="16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43" fontId="1" fillId="2" borderId="0" xfId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Protection="1">
      <protection hidden="1"/>
    </xf>
    <xf numFmtId="43" fontId="6" fillId="2" borderId="0" xfId="0" applyNumberFormat="1" applyFont="1" applyFill="1" applyAlignment="1" applyProtection="1">
      <alignment horizontal="center"/>
      <protection hidden="1"/>
    </xf>
    <xf numFmtId="43" fontId="6" fillId="2" borderId="0" xfId="0" applyNumberFormat="1" applyFont="1" applyFill="1" applyAlignment="1" applyProtection="1">
      <alignment horizontal="left" indent="4"/>
      <protection hidden="1"/>
    </xf>
    <xf numFmtId="43" fontId="6" fillId="2" borderId="0" xfId="0" applyNumberFormat="1" applyFont="1" applyFill="1" applyAlignment="1" applyProtection="1">
      <alignment horizontal="right"/>
      <protection hidden="1"/>
    </xf>
    <xf numFmtId="0" fontId="27" fillId="2" borderId="0" xfId="0" applyFont="1" applyFill="1" applyBorder="1" applyProtection="1">
      <protection hidden="1"/>
    </xf>
    <xf numFmtId="0" fontId="27" fillId="2" borderId="0" xfId="0" applyFont="1" applyFill="1" applyProtection="1">
      <protection hidden="1"/>
    </xf>
    <xf numFmtId="0" fontId="28" fillId="3" borderId="2" xfId="0" applyFont="1" applyFill="1" applyBorder="1" applyProtection="1">
      <protection locked="0" hidden="1"/>
    </xf>
    <xf numFmtId="0" fontId="23" fillId="3" borderId="3" xfId="0" applyFont="1" applyFill="1" applyBorder="1" applyAlignment="1" applyProtection="1">
      <alignment horizontal="left" vertical="center"/>
      <protection hidden="1"/>
    </xf>
    <xf numFmtId="0" fontId="29" fillId="2" borderId="0" xfId="0" applyFont="1" applyFill="1" applyAlignment="1" applyProtection="1">
      <alignment horizontal="right" vertical="center"/>
      <protection hidden="1"/>
    </xf>
    <xf numFmtId="0" fontId="29" fillId="2" borderId="0" xfId="0" applyFont="1" applyFill="1" applyAlignment="1" applyProtection="1">
      <alignment horizontal="right"/>
      <protection hidden="1"/>
    </xf>
    <xf numFmtId="166" fontId="1" fillId="3" borderId="0" xfId="0" applyNumberFormat="1" applyFont="1" applyFill="1" applyBorder="1" applyAlignment="1" applyProtection="1">
      <alignment horizontal="left" indent="1"/>
      <protection locked="0" hidden="1"/>
    </xf>
    <xf numFmtId="0" fontId="31" fillId="2" borderId="0" xfId="0" applyFont="1" applyFill="1" applyProtection="1">
      <protection hidden="1"/>
    </xf>
    <xf numFmtId="166" fontId="8" fillId="2" borderId="16" xfId="1" applyNumberFormat="1" applyFont="1" applyFill="1" applyBorder="1" applyAlignment="1" applyProtection="1">
      <alignment horizontal="right"/>
      <protection hidden="1"/>
    </xf>
    <xf numFmtId="166" fontId="1" fillId="3" borderId="1" xfId="0" applyNumberFormat="1" applyFont="1" applyFill="1" applyBorder="1" applyProtection="1">
      <protection locked="0" hidden="1"/>
    </xf>
    <xf numFmtId="43" fontId="8" fillId="2" borderId="17" xfId="1" applyFont="1" applyFill="1" applyBorder="1" applyAlignment="1" applyProtection="1">
      <alignment horizontal="right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43" fontId="8" fillId="2" borderId="19" xfId="1" applyFont="1" applyFill="1" applyBorder="1" applyAlignment="1" applyProtection="1">
      <alignment horizontal="right"/>
      <protection hidden="1"/>
    </xf>
    <xf numFmtId="0" fontId="10" fillId="2" borderId="20" xfId="0" applyFont="1" applyFill="1" applyBorder="1" applyAlignment="1" applyProtection="1">
      <alignment horizontal="left" vertical="center"/>
      <protection hidden="1"/>
    </xf>
    <xf numFmtId="0" fontId="10" fillId="2" borderId="22" xfId="0" applyFont="1" applyFill="1" applyBorder="1" applyAlignment="1" applyProtection="1">
      <alignment horizontal="left" vertical="center"/>
      <protection hidden="1"/>
    </xf>
    <xf numFmtId="167" fontId="8" fillId="2" borderId="21" xfId="1" applyNumberFormat="1" applyFont="1" applyFill="1" applyBorder="1" applyAlignment="1" applyProtection="1">
      <alignment horizontal="right"/>
      <protection hidden="1"/>
    </xf>
    <xf numFmtId="168" fontId="8" fillId="2" borderId="17" xfId="1" applyNumberFormat="1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169" fontId="8" fillId="2" borderId="0" xfId="1" applyNumberFormat="1" applyFont="1" applyFill="1" applyBorder="1" applyAlignment="1" applyProtection="1">
      <alignment horizontal="right"/>
      <protection hidden="1"/>
    </xf>
    <xf numFmtId="171" fontId="8" fillId="2" borderId="0" xfId="0" applyNumberFormat="1" applyFont="1" applyFill="1" applyAlignment="1" applyProtection="1">
      <alignment horizontal="left"/>
      <protection hidden="1"/>
    </xf>
    <xf numFmtId="171" fontId="8" fillId="2" borderId="0" xfId="0" applyNumberFormat="1" applyFont="1" applyFill="1" applyAlignment="1" applyProtection="1">
      <alignment horizontal="right"/>
      <protection hidden="1"/>
    </xf>
    <xf numFmtId="166" fontId="8" fillId="2" borderId="0" xfId="0" applyNumberFormat="1" applyFont="1" applyFill="1" applyBorder="1" applyAlignment="1" applyProtection="1">
      <alignment horizontal="left" indent="2"/>
      <protection hidden="1"/>
    </xf>
    <xf numFmtId="172" fontId="8" fillId="2" borderId="0" xfId="0" applyNumberFormat="1" applyFont="1" applyFill="1" applyBorder="1" applyAlignment="1" applyProtection="1">
      <alignment horizontal="left" indent="1"/>
      <protection hidden="1"/>
    </xf>
    <xf numFmtId="165" fontId="8" fillId="2" borderId="23" xfId="1" applyNumberFormat="1" applyFont="1" applyFill="1" applyBorder="1" applyAlignment="1" applyProtection="1">
      <alignment horizontal="right"/>
      <protection hidden="1"/>
    </xf>
    <xf numFmtId="173" fontId="8" fillId="2" borderId="24" xfId="0" applyNumberFormat="1" applyFont="1" applyFill="1" applyBorder="1" applyAlignment="1" applyProtection="1">
      <alignment horizontal="left"/>
      <protection hidden="1"/>
    </xf>
    <xf numFmtId="43" fontId="8" fillId="2" borderId="17" xfId="1" applyNumberFormat="1" applyFont="1" applyFill="1" applyBorder="1" applyAlignment="1" applyProtection="1">
      <alignment horizontal="right"/>
      <protection hidden="1"/>
    </xf>
    <xf numFmtId="175" fontId="10" fillId="2" borderId="16" xfId="0" applyNumberFormat="1" applyFont="1" applyFill="1" applyBorder="1" applyAlignment="1" applyProtection="1">
      <alignment horizontal="left"/>
      <protection hidden="1"/>
    </xf>
    <xf numFmtId="43" fontId="10" fillId="9" borderId="17" xfId="0" applyNumberFormat="1" applyFont="1" applyFill="1" applyBorder="1" applyAlignment="1" applyProtection="1">
      <alignment horizontal="right"/>
      <protection hidden="1"/>
    </xf>
    <xf numFmtId="176" fontId="10" fillId="9" borderId="18" xfId="0" applyNumberFormat="1" applyFont="1" applyFill="1" applyBorder="1" applyAlignment="1" applyProtection="1">
      <alignment horizontal="left"/>
      <protection hidden="1"/>
    </xf>
    <xf numFmtId="0" fontId="28" fillId="2" borderId="0" xfId="0" applyFont="1" applyFill="1" applyProtection="1"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43" fontId="10" fillId="9" borderId="26" xfId="0" applyNumberFormat="1" applyFont="1" applyFill="1" applyBorder="1" applyAlignment="1" applyProtection="1">
      <alignment horizontal="right"/>
      <protection hidden="1"/>
    </xf>
    <xf numFmtId="175" fontId="8" fillId="2" borderId="16" xfId="1" applyNumberFormat="1" applyFont="1" applyFill="1" applyBorder="1" applyAlignment="1" applyProtection="1">
      <alignment horizontal="right"/>
      <protection hidden="1"/>
    </xf>
    <xf numFmtId="43" fontId="10" fillId="2" borderId="16" xfId="1" applyNumberFormat="1" applyFont="1" applyFill="1" applyBorder="1" applyAlignment="1" applyProtection="1">
      <alignment horizontal="right"/>
      <protection hidden="1"/>
    </xf>
    <xf numFmtId="172" fontId="10" fillId="2" borderId="16" xfId="1" applyNumberFormat="1" applyFont="1" applyFill="1" applyBorder="1" applyAlignment="1" applyProtection="1">
      <alignment horizontal="right"/>
      <protection hidden="1"/>
    </xf>
    <xf numFmtId="172" fontId="10" fillId="2" borderId="25" xfId="1" applyNumberFormat="1" applyFont="1" applyFill="1" applyBorder="1" applyAlignment="1" applyProtection="1">
      <alignment horizontal="right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Protection="1">
      <protection hidden="1"/>
    </xf>
    <xf numFmtId="0" fontId="32" fillId="2" borderId="0" xfId="0" applyFont="1" applyFill="1" applyBorder="1" applyAlignment="1" applyProtection="1">
      <protection hidden="1"/>
    </xf>
    <xf numFmtId="0" fontId="34" fillId="2" borderId="0" xfId="0" applyFont="1" applyFill="1" applyBorder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11" fillId="2" borderId="27" xfId="0" applyFont="1" applyFill="1" applyBorder="1" applyAlignment="1" applyProtection="1">
      <alignment horizontal="left" indent="1"/>
      <protection hidden="1"/>
    </xf>
    <xf numFmtId="0" fontId="1" fillId="2" borderId="28" xfId="0" applyFont="1" applyFill="1" applyBorder="1" applyProtection="1">
      <protection hidden="1"/>
    </xf>
    <xf numFmtId="0" fontId="1" fillId="2" borderId="29" xfId="0" applyFont="1" applyFill="1" applyBorder="1" applyProtection="1">
      <protection hidden="1"/>
    </xf>
    <xf numFmtId="0" fontId="22" fillId="2" borderId="30" xfId="0" applyFont="1" applyFill="1" applyBorder="1" applyAlignment="1" applyProtection="1">
      <alignment horizontal="left" vertical="top" indent="5"/>
      <protection hidden="1"/>
    </xf>
    <xf numFmtId="0" fontId="1" fillId="2" borderId="31" xfId="0" applyFont="1" applyFill="1" applyBorder="1" applyProtection="1">
      <protection hidden="1"/>
    </xf>
    <xf numFmtId="0" fontId="3" fillId="2" borderId="30" xfId="0" applyFont="1" applyFill="1" applyBorder="1" applyAlignment="1" applyProtection="1">
      <alignment horizontal="right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1" fillId="2" borderId="30" xfId="0" applyFont="1" applyFill="1" applyBorder="1" applyAlignment="1" applyProtection="1">
      <alignment horizontal="left" indent="1"/>
      <protection hidden="1"/>
    </xf>
    <xf numFmtId="0" fontId="14" fillId="2" borderId="30" xfId="0" applyFont="1" applyFill="1" applyBorder="1" applyAlignment="1" applyProtection="1">
      <alignment horizontal="left" indent="1"/>
      <protection hidden="1"/>
    </xf>
    <xf numFmtId="0" fontId="34" fillId="2" borderId="30" xfId="0" applyFont="1" applyFill="1" applyBorder="1" applyAlignment="1" applyProtection="1">
      <alignment horizontal="right"/>
      <protection hidden="1"/>
    </xf>
    <xf numFmtId="0" fontId="9" fillId="2" borderId="30" xfId="0" applyFont="1" applyFill="1" applyBorder="1" applyAlignment="1" applyProtection="1">
      <alignment horizontal="right"/>
      <protection hidden="1"/>
    </xf>
    <xf numFmtId="0" fontId="1" fillId="2" borderId="30" xfId="0" applyFont="1" applyFill="1" applyBorder="1" applyProtection="1">
      <protection hidden="1"/>
    </xf>
    <xf numFmtId="0" fontId="1" fillId="2" borderId="32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28" fillId="2" borderId="32" xfId="0" applyFont="1" applyFill="1" applyBorder="1" applyProtection="1">
      <protection hidden="1"/>
    </xf>
    <xf numFmtId="0" fontId="11" fillId="2" borderId="4" xfId="0" applyFont="1" applyFill="1" applyBorder="1" applyAlignment="1" applyProtection="1">
      <alignment horizontal="left" indent="1"/>
      <protection hidden="1"/>
    </xf>
    <xf numFmtId="0" fontId="1" fillId="2" borderId="27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31" xfId="0" applyFont="1" applyFill="1" applyBorder="1" applyProtection="1">
      <protection hidden="1"/>
    </xf>
    <xf numFmtId="0" fontId="28" fillId="2" borderId="4" xfId="0" applyFont="1" applyFill="1" applyBorder="1" applyProtection="1">
      <protection hidden="1"/>
    </xf>
    <xf numFmtId="166" fontId="38" fillId="2" borderId="0" xfId="0" applyNumberFormat="1" applyFont="1" applyFill="1" applyAlignment="1" applyProtection="1">
      <alignment horizontal="left" indent="2"/>
      <protection hidden="1"/>
    </xf>
    <xf numFmtId="166" fontId="38" fillId="2" borderId="0" xfId="0" applyNumberFormat="1" applyFont="1" applyFill="1" applyAlignment="1" applyProtection="1">
      <protection hidden="1"/>
    </xf>
    <xf numFmtId="166" fontId="38" fillId="2" borderId="0" xfId="0" applyNumberFormat="1" applyFont="1" applyFill="1" applyAlignment="1" applyProtection="1">
      <alignment horizontal="left"/>
      <protection hidden="1"/>
    </xf>
    <xf numFmtId="43" fontId="6" fillId="2" borderId="0" xfId="0" applyNumberFormat="1" applyFont="1" applyFill="1" applyAlignment="1" applyProtection="1">
      <alignment horizontal="left" indent="2"/>
      <protection hidden="1"/>
    </xf>
    <xf numFmtId="43" fontId="6" fillId="2" borderId="0" xfId="0" applyNumberFormat="1" applyFont="1" applyFill="1" applyAlignment="1" applyProtection="1">
      <alignment horizontal="left" indent="5"/>
      <protection hidden="1"/>
    </xf>
    <xf numFmtId="177" fontId="6" fillId="2" borderId="0" xfId="1" applyNumberFormat="1" applyFont="1" applyFill="1" applyBorder="1" applyAlignment="1" applyProtection="1">
      <alignment horizontal="left"/>
      <protection hidden="1"/>
    </xf>
    <xf numFmtId="177" fontId="6" fillId="2" borderId="0" xfId="1" applyNumberFormat="1" applyFont="1" applyFill="1" applyBorder="1" applyAlignment="1" applyProtection="1">
      <alignment horizontal="left" indent="1"/>
      <protection hidden="1"/>
    </xf>
    <xf numFmtId="177" fontId="6" fillId="2" borderId="0" xfId="1" applyNumberFormat="1" applyFont="1" applyFill="1" applyBorder="1" applyAlignment="1" applyProtection="1">
      <alignment horizontal="left" indent="2"/>
      <protection hidden="1"/>
    </xf>
    <xf numFmtId="177" fontId="6" fillId="2" borderId="0" xfId="1" applyNumberFormat="1" applyFont="1" applyFill="1" applyBorder="1" applyAlignment="1" applyProtection="1">
      <alignment horizontal="left" vertical="center" indent="2"/>
      <protection hidden="1"/>
    </xf>
    <xf numFmtId="177" fontId="6" fillId="2" borderId="0" xfId="1" applyNumberFormat="1" applyFont="1" applyFill="1" applyBorder="1" applyAlignment="1" applyProtection="1">
      <alignment horizontal="left" vertical="center"/>
      <protection hidden="1"/>
    </xf>
    <xf numFmtId="166" fontId="38" fillId="2" borderId="0" xfId="0" applyNumberFormat="1" applyFont="1" applyFill="1" applyAlignment="1" applyProtection="1">
      <alignment horizontal="center"/>
      <protection hidden="1"/>
    </xf>
    <xf numFmtId="166" fontId="38" fillId="2" borderId="0" xfId="0" applyNumberFormat="1" applyFont="1" applyFill="1" applyAlignment="1" applyProtection="1">
      <alignment horizontal="right"/>
      <protection hidden="1"/>
    </xf>
    <xf numFmtId="166" fontId="38" fillId="2" borderId="0" xfId="0" applyNumberFormat="1" applyFont="1" applyFill="1" applyAlignment="1" applyProtection="1">
      <alignment horizontal="left" indent="4"/>
      <protection hidden="1"/>
    </xf>
    <xf numFmtId="43" fontId="6" fillId="2" borderId="0" xfId="1" applyFont="1" applyFill="1" applyBorder="1" applyAlignment="1" applyProtection="1">
      <alignment horizontal="right"/>
      <protection hidden="1"/>
    </xf>
    <xf numFmtId="0" fontId="23" fillId="3" borderId="1" xfId="1" applyNumberFormat="1" applyFont="1" applyFill="1" applyBorder="1" applyAlignment="1" applyProtection="1">
      <alignment horizontal="center"/>
      <protection locked="0" hidden="1"/>
    </xf>
    <xf numFmtId="0" fontId="23" fillId="3" borderId="1" xfId="1" applyNumberFormat="1" applyFont="1" applyFill="1" applyBorder="1" applyAlignment="1" applyProtection="1">
      <alignment horizontal="center" vertical="center"/>
      <protection locked="0" hidden="1"/>
    </xf>
    <xf numFmtId="170" fontId="8" fillId="2" borderId="17" xfId="1" applyNumberFormat="1" applyFont="1" applyFill="1" applyBorder="1" applyAlignment="1" applyProtection="1">
      <alignment horizontal="right"/>
      <protection hidden="1"/>
    </xf>
    <xf numFmtId="169" fontId="8" fillId="2" borderId="17" xfId="1" applyNumberFormat="1" applyFont="1" applyFill="1" applyBorder="1" applyAlignment="1" applyProtection="1">
      <alignment horizontal="right"/>
      <protection hidden="1"/>
    </xf>
    <xf numFmtId="171" fontId="8" fillId="2" borderId="0" xfId="0" applyNumberFormat="1" applyFont="1" applyFill="1" applyAlignment="1" applyProtection="1">
      <alignment horizontal="center"/>
      <protection hidden="1"/>
    </xf>
    <xf numFmtId="172" fontId="8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6" fontId="1" fillId="3" borderId="0" xfId="0" applyNumberFormat="1" applyFont="1" applyFill="1" applyBorder="1" applyAlignment="1" applyProtection="1">
      <alignment horizontal="center" vertical="center"/>
      <protection locked="0" hidden="1"/>
    </xf>
    <xf numFmtId="166" fontId="8" fillId="2" borderId="0" xfId="0" applyNumberFormat="1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14" xfId="0" applyFont="1" applyFill="1" applyBorder="1" applyAlignment="1" applyProtection="1">
      <alignment horizontal="center"/>
      <protection hidden="1"/>
    </xf>
    <xf numFmtId="0" fontId="11" fillId="2" borderId="15" xfId="0" applyFont="1" applyFill="1" applyBorder="1" applyAlignment="1" applyProtection="1">
      <alignment horizontal="center"/>
      <protection hidden="1"/>
    </xf>
    <xf numFmtId="174" fontId="8" fillId="2" borderId="17" xfId="1" applyNumberFormat="1" applyFont="1" applyFill="1" applyBorder="1" applyAlignment="1" applyProtection="1">
      <alignment horizontal="center" vertical="center"/>
      <protection hidden="1"/>
    </xf>
    <xf numFmtId="174" fontId="8" fillId="2" borderId="18" xfId="1" applyNumberFormat="1" applyFont="1" applyFill="1" applyBorder="1" applyAlignment="1" applyProtection="1">
      <alignment horizontal="center" vertical="center"/>
      <protection hidden="1"/>
    </xf>
    <xf numFmtId="166" fontId="37" fillId="2" borderId="0" xfId="0" applyNumberFormat="1" applyFont="1" applyFill="1" applyBorder="1" applyAlignment="1" applyProtection="1">
      <alignment horizontal="center"/>
      <protection hidden="1"/>
    </xf>
    <xf numFmtId="0" fontId="7" fillId="8" borderId="5" xfId="0" applyFont="1" applyFill="1" applyBorder="1" applyAlignment="1" applyProtection="1">
      <alignment horizontal="center" vertical="center"/>
      <protection hidden="1"/>
    </xf>
    <xf numFmtId="0" fontId="7" fillId="8" borderId="6" xfId="0" applyFont="1" applyFill="1" applyBorder="1" applyAlignment="1" applyProtection="1">
      <alignment horizontal="center" vertical="center"/>
      <protection hidden="1"/>
    </xf>
    <xf numFmtId="0" fontId="7" fillId="8" borderId="7" xfId="0" applyFont="1" applyFill="1" applyBorder="1" applyAlignment="1" applyProtection="1">
      <alignment horizontal="center" vertical="center"/>
      <protection hidden="1"/>
    </xf>
    <xf numFmtId="0" fontId="41" fillId="2" borderId="0" xfId="2" applyFont="1" applyFill="1" applyAlignment="1">
      <alignment vertical="top"/>
    </xf>
    <xf numFmtId="0" fontId="42" fillId="2" borderId="0" xfId="0" applyFont="1" applyFill="1" applyProtection="1">
      <protection hidden="1"/>
    </xf>
    <xf numFmtId="0" fontId="41" fillId="2" borderId="0" xfId="2" applyFont="1" applyFill="1" applyAlignment="1">
      <alignment horizontal="left" vertical="top" indent="2"/>
    </xf>
    <xf numFmtId="0" fontId="43" fillId="4" borderId="13" xfId="0" applyFont="1" applyFill="1" applyBorder="1" applyAlignment="1" applyProtection="1">
      <alignment horizontal="center" vertical="center"/>
      <protection hidden="1"/>
    </xf>
    <xf numFmtId="0" fontId="43" fillId="4" borderId="14" xfId="0" applyFont="1" applyFill="1" applyBorder="1" applyAlignment="1" applyProtection="1">
      <alignment horizontal="center" vertical="center"/>
      <protection hidden="1"/>
    </xf>
    <xf numFmtId="0" fontId="43" fillId="4" borderId="15" xfId="0" applyFont="1" applyFill="1" applyBorder="1" applyAlignment="1" applyProtection="1">
      <alignment horizontal="center" vertical="center"/>
      <protection hidden="1"/>
    </xf>
    <xf numFmtId="0" fontId="41" fillId="2" borderId="0" xfId="2" applyFont="1" applyFill="1" applyAlignment="1">
      <alignment horizontal="right"/>
    </xf>
    <xf numFmtId="0" fontId="41" fillId="2" borderId="33" xfId="2" applyFont="1" applyFill="1" applyBorder="1" applyAlignment="1">
      <alignment horizontal="right"/>
    </xf>
    <xf numFmtId="0" fontId="40" fillId="2" borderId="33" xfId="2" applyFont="1" applyFill="1" applyBorder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1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11</xdr:row>
      <xdr:rowOff>353</xdr:rowOff>
    </xdr:from>
    <xdr:to>
      <xdr:col>9</xdr:col>
      <xdr:colOff>476250</xdr:colOff>
      <xdr:row>22</xdr:row>
      <xdr:rowOff>171450</xdr:rowOff>
    </xdr:to>
    <xdr:grpSp>
      <xdr:nvGrpSpPr>
        <xdr:cNvPr id="136" name="Grupo 135"/>
        <xdr:cNvGrpSpPr/>
      </xdr:nvGrpSpPr>
      <xdr:grpSpPr>
        <a:xfrm>
          <a:off x="1019175" y="2391128"/>
          <a:ext cx="6343650" cy="2476147"/>
          <a:chOff x="876300" y="2552697"/>
          <a:chExt cx="6286500" cy="2476503"/>
        </a:xfrm>
      </xdr:grpSpPr>
      <xdr:grpSp>
        <xdr:nvGrpSpPr>
          <xdr:cNvPr id="122" name="Grupo 121"/>
          <xdr:cNvGrpSpPr/>
        </xdr:nvGrpSpPr>
        <xdr:grpSpPr>
          <a:xfrm>
            <a:off x="876300" y="2552697"/>
            <a:ext cx="6286500" cy="2476503"/>
            <a:chOff x="876300" y="2552697"/>
            <a:chExt cx="6286500" cy="2476503"/>
          </a:xfrm>
        </xdr:grpSpPr>
        <xdr:grpSp>
          <xdr:nvGrpSpPr>
            <xdr:cNvPr id="121" name="Grupo 120"/>
            <xdr:cNvGrpSpPr/>
          </xdr:nvGrpSpPr>
          <xdr:grpSpPr>
            <a:xfrm>
              <a:off x="876300" y="2552697"/>
              <a:ext cx="6286500" cy="2476503"/>
              <a:chOff x="876300" y="2552697"/>
              <a:chExt cx="6286500" cy="2476503"/>
            </a:xfrm>
          </xdr:grpSpPr>
          <xdr:grpSp>
            <xdr:nvGrpSpPr>
              <xdr:cNvPr id="117" name="Grupo 116"/>
              <xdr:cNvGrpSpPr/>
            </xdr:nvGrpSpPr>
            <xdr:grpSpPr>
              <a:xfrm>
                <a:off x="876300" y="2552697"/>
                <a:ext cx="5162550" cy="2476503"/>
                <a:chOff x="876300" y="2552697"/>
                <a:chExt cx="5162550" cy="2476503"/>
              </a:xfrm>
            </xdr:grpSpPr>
            <xdr:grpSp>
              <xdr:nvGrpSpPr>
                <xdr:cNvPr id="79" name="Grupo 78"/>
                <xdr:cNvGrpSpPr/>
              </xdr:nvGrpSpPr>
              <xdr:grpSpPr>
                <a:xfrm>
                  <a:off x="876300" y="2552697"/>
                  <a:ext cx="5076825" cy="2476503"/>
                  <a:chOff x="876300" y="2552697"/>
                  <a:chExt cx="5076825" cy="2476503"/>
                </a:xfrm>
              </xdr:grpSpPr>
              <xdr:grpSp>
                <xdr:nvGrpSpPr>
                  <xdr:cNvPr id="78" name="Grupo 77"/>
                  <xdr:cNvGrpSpPr/>
                </xdr:nvGrpSpPr>
                <xdr:grpSpPr>
                  <a:xfrm>
                    <a:off x="876300" y="2552697"/>
                    <a:ext cx="5076825" cy="2476503"/>
                    <a:chOff x="876300" y="2552697"/>
                    <a:chExt cx="5076825" cy="2476503"/>
                  </a:xfrm>
                </xdr:grpSpPr>
                <xdr:grpSp>
                  <xdr:nvGrpSpPr>
                    <xdr:cNvPr id="77" name="Grupo 76"/>
                    <xdr:cNvGrpSpPr/>
                  </xdr:nvGrpSpPr>
                  <xdr:grpSpPr>
                    <a:xfrm>
                      <a:off x="876300" y="2552697"/>
                      <a:ext cx="5076825" cy="2476503"/>
                      <a:chOff x="876300" y="2552697"/>
                      <a:chExt cx="5076825" cy="2476503"/>
                    </a:xfrm>
                  </xdr:grpSpPr>
                  <xdr:grpSp>
                    <xdr:nvGrpSpPr>
                      <xdr:cNvPr id="57" name="Grupo 56"/>
                      <xdr:cNvGrpSpPr/>
                    </xdr:nvGrpSpPr>
                    <xdr:grpSpPr>
                      <a:xfrm>
                        <a:off x="1069773" y="2552697"/>
                        <a:ext cx="4855230" cy="2214260"/>
                        <a:chOff x="1066800" y="2552697"/>
                        <a:chExt cx="4772478" cy="2214260"/>
                      </a:xfrm>
                    </xdr:grpSpPr>
                    <xdr:grpSp>
                      <xdr:nvGrpSpPr>
                        <xdr:cNvPr id="34" name="Grupo 33"/>
                        <xdr:cNvGrpSpPr/>
                      </xdr:nvGrpSpPr>
                      <xdr:grpSpPr>
                        <a:xfrm>
                          <a:off x="1066800" y="2552697"/>
                          <a:ext cx="4772478" cy="2095503"/>
                          <a:chOff x="1066800" y="2552697"/>
                          <a:chExt cx="4772478" cy="2095503"/>
                        </a:xfrm>
                      </xdr:grpSpPr>
                      <xdr:grpSp>
                        <xdr:nvGrpSpPr>
                          <xdr:cNvPr id="29" name="Grupo 28"/>
                          <xdr:cNvGrpSpPr/>
                        </xdr:nvGrpSpPr>
                        <xdr:grpSpPr>
                          <a:xfrm>
                            <a:off x="1219200" y="2552697"/>
                            <a:ext cx="4620078" cy="2095503"/>
                            <a:chOff x="1219200" y="2552697"/>
                            <a:chExt cx="4620078" cy="2095503"/>
                          </a:xfrm>
                        </xdr:grpSpPr>
                        <xdr:grpSp>
                          <xdr:nvGrpSpPr>
                            <xdr:cNvPr id="26" name="Grupo 25"/>
                            <xdr:cNvGrpSpPr/>
                          </xdr:nvGrpSpPr>
                          <xdr:grpSpPr>
                            <a:xfrm>
                              <a:off x="1219200" y="2552698"/>
                              <a:ext cx="4620078" cy="2095502"/>
                              <a:chOff x="1219200" y="2552698"/>
                              <a:chExt cx="4620078" cy="2095502"/>
                            </a:xfrm>
                          </xdr:grpSpPr>
                          <xdr:sp macro="" textlink="">
                            <xdr:nvSpPr>
                              <xdr:cNvPr id="158" name="Rectángulo 157"/>
                              <xdr:cNvSpPr/>
                            </xdr:nvSpPr>
                            <xdr:spPr>
                              <a:xfrm>
                                <a:off x="1219200" y="2552698"/>
                                <a:ext cx="180975" cy="266702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accent3"/>
                              </a:soli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59" name="Rectángulo 158"/>
                              <xdr:cNvSpPr/>
                            </xdr:nvSpPr>
                            <xdr:spPr>
                              <a:xfrm>
                                <a:off x="1219200" y="4381498"/>
                                <a:ext cx="180975" cy="266702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accent3"/>
                              </a:soli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67" name="Rectángulo 166"/>
                              <xdr:cNvSpPr/>
                            </xdr:nvSpPr>
                            <xdr:spPr>
                              <a:xfrm>
                                <a:off x="2609850" y="2552698"/>
                                <a:ext cx="180975" cy="266702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accent3"/>
                              </a:soli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69" name="Rectángulo 168"/>
                              <xdr:cNvSpPr/>
                            </xdr:nvSpPr>
                            <xdr:spPr>
                              <a:xfrm>
                                <a:off x="2609850" y="4381498"/>
                                <a:ext cx="180975" cy="266702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accent3"/>
                              </a:soli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72" name="Rectángulo 171"/>
                              <xdr:cNvSpPr/>
                            </xdr:nvSpPr>
                            <xdr:spPr>
                              <a:xfrm>
                                <a:off x="4314825" y="2552698"/>
                                <a:ext cx="180975" cy="266702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accent3"/>
                              </a:soli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73" name="Rectángulo 172"/>
                              <xdr:cNvSpPr/>
                            </xdr:nvSpPr>
                            <xdr:spPr>
                              <a:xfrm>
                                <a:off x="4314825" y="4381498"/>
                                <a:ext cx="180975" cy="266702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accent3"/>
                              </a:soli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76" name="Rectángulo 175"/>
                              <xdr:cNvSpPr/>
                            </xdr:nvSpPr>
                            <xdr:spPr>
                              <a:xfrm>
                                <a:off x="5657850" y="2552698"/>
                                <a:ext cx="180975" cy="266702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accent3"/>
                              </a:soli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77" name="Rectángulo 176"/>
                              <xdr:cNvSpPr/>
                            </xdr:nvSpPr>
                            <xdr:spPr>
                              <a:xfrm>
                                <a:off x="5657850" y="4381498"/>
                                <a:ext cx="180975" cy="266702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accent3"/>
                              </a:soli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78" name="Rectángulo 177"/>
                              <xdr:cNvSpPr/>
                            </xdr:nvSpPr>
                            <xdr:spPr>
                              <a:xfrm>
                                <a:off x="1219200" y="2823933"/>
                                <a:ext cx="180975" cy="1552578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80" name="Rectángulo 179"/>
                              <xdr:cNvSpPr/>
                            </xdr:nvSpPr>
                            <xdr:spPr>
                              <a:xfrm>
                                <a:off x="2607582" y="2826654"/>
                                <a:ext cx="180975" cy="1552578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97" name="Rectángulo 196"/>
                              <xdr:cNvSpPr/>
                            </xdr:nvSpPr>
                            <xdr:spPr>
                              <a:xfrm>
                                <a:off x="4313010" y="2826655"/>
                                <a:ext cx="180975" cy="1552578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198" name="Rectángulo 197"/>
                              <xdr:cNvSpPr/>
                            </xdr:nvSpPr>
                            <xdr:spPr>
                              <a:xfrm>
                                <a:off x="5658303" y="2824840"/>
                                <a:ext cx="180975" cy="1552578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</xdr:grpSp>
                        <xdr:sp macro="" textlink="">
                          <xdr:nvSpPr>
                            <xdr:cNvPr id="199" name="Rectángulo 198"/>
                            <xdr:cNvSpPr/>
                          </xdr:nvSpPr>
                          <xdr:spPr>
                            <a:xfrm>
                              <a:off x="1409700" y="2552697"/>
                              <a:ext cx="1190625" cy="180978"/>
                            </a:xfrm>
                            <a:prstGeom prst="rect">
                              <a:avLst/>
                            </a:prstGeom>
                            <a:solidFill>
                              <a:schemeClr val="bg2">
                                <a:lumMod val="90000"/>
                              </a:schemeClr>
                            </a:solidFill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00" name="Rectángulo 199"/>
                            <xdr:cNvSpPr/>
                          </xdr:nvSpPr>
                          <xdr:spPr>
                            <a:xfrm>
                              <a:off x="1409700" y="4467222"/>
                              <a:ext cx="1190625" cy="180978"/>
                            </a:xfrm>
                            <a:prstGeom prst="rect">
                              <a:avLst/>
                            </a:prstGeom>
                            <a:solidFill>
                              <a:schemeClr val="bg2">
                                <a:lumMod val="90000"/>
                              </a:schemeClr>
                            </a:solidFill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01" name="Rectángulo 200"/>
                            <xdr:cNvSpPr/>
                          </xdr:nvSpPr>
                          <xdr:spPr>
                            <a:xfrm>
                              <a:off x="4505325" y="2552697"/>
                              <a:ext cx="1152525" cy="180978"/>
                            </a:xfrm>
                            <a:prstGeom prst="rect">
                              <a:avLst/>
                            </a:prstGeom>
                            <a:solidFill>
                              <a:schemeClr val="bg2">
                                <a:lumMod val="90000"/>
                              </a:schemeClr>
                            </a:solidFill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03" name="Rectángulo 202"/>
                            <xdr:cNvSpPr/>
                          </xdr:nvSpPr>
                          <xdr:spPr>
                            <a:xfrm>
                              <a:off x="4505325" y="4467222"/>
                              <a:ext cx="1152525" cy="180978"/>
                            </a:xfrm>
                            <a:prstGeom prst="rect">
                              <a:avLst/>
                            </a:prstGeom>
                            <a:solidFill>
                              <a:schemeClr val="bg2">
                                <a:lumMod val="90000"/>
                              </a:schemeClr>
                            </a:solidFill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05" name="Rectángulo 204"/>
                            <xdr:cNvSpPr/>
                          </xdr:nvSpPr>
                          <xdr:spPr>
                            <a:xfrm>
                              <a:off x="2800350" y="2552697"/>
                              <a:ext cx="1504950" cy="180978"/>
                            </a:xfrm>
                            <a:prstGeom prst="rect">
                              <a:avLst/>
                            </a:prstGeom>
                            <a:solidFill>
                              <a:schemeClr val="bg2">
                                <a:lumMod val="90000"/>
                              </a:schemeClr>
                            </a:solidFill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06" name="Rectángulo 205"/>
                            <xdr:cNvSpPr/>
                          </xdr:nvSpPr>
                          <xdr:spPr>
                            <a:xfrm>
                              <a:off x="2800350" y="4467222"/>
                              <a:ext cx="1504950" cy="180978"/>
                            </a:xfrm>
                            <a:prstGeom prst="rect">
                              <a:avLst/>
                            </a:prstGeom>
                            <a:solidFill>
                              <a:schemeClr val="bg2">
                                <a:lumMod val="90000"/>
                              </a:schemeClr>
                            </a:solidFill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</xdr:grpSp>
                      <xdr:cxnSp macro="">
                        <xdr:nvCxnSpPr>
                          <xdr:cNvPr id="207" name="Conector recto de flecha 206"/>
                          <xdr:cNvCxnSpPr/>
                        </xdr:nvCxnSpPr>
                        <xdr:spPr>
                          <a:xfrm flipV="1">
                            <a:off x="1066800" y="2752724"/>
                            <a:ext cx="0" cy="1628776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headEnd type="triangle"/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212" name="Conector recto de flecha 211"/>
                        <xdr:cNvCxnSpPr/>
                      </xdr:nvCxnSpPr>
                      <xdr:spPr>
                        <a:xfrm flipV="1">
                          <a:off x="2390563" y="4758647"/>
                          <a:ext cx="290204" cy="5175"/>
                        </a:xfrm>
                        <a:prstGeom prst="straightConnector1">
                          <a:avLst/>
                        </a:prstGeom>
                        <a:ln w="12700"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3" name="Conector recto de flecha 212"/>
                        <xdr:cNvCxnSpPr/>
                      </xdr:nvCxnSpPr>
                      <xdr:spPr>
                        <a:xfrm flipH="1">
                          <a:off x="1319410" y="4763822"/>
                          <a:ext cx="454884" cy="3135"/>
                        </a:xfrm>
                        <a:prstGeom prst="straightConnector1">
                          <a:avLst/>
                        </a:prstGeom>
                        <a:ln w="12700"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37" name="Conector recto de flecha 236"/>
                        <xdr:cNvCxnSpPr/>
                      </xdr:nvCxnSpPr>
                      <xdr:spPr>
                        <a:xfrm>
                          <a:off x="5353769" y="4753482"/>
                          <a:ext cx="390553" cy="1315"/>
                        </a:xfrm>
                        <a:prstGeom prst="straightConnector1">
                          <a:avLst/>
                        </a:prstGeom>
                        <a:ln w="12700"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38" name="Conector recto de flecha 237"/>
                        <xdr:cNvCxnSpPr/>
                      </xdr:nvCxnSpPr>
                      <xdr:spPr>
                        <a:xfrm flipH="1" flipV="1">
                          <a:off x="4430702" y="4758647"/>
                          <a:ext cx="403236" cy="717"/>
                        </a:xfrm>
                        <a:prstGeom prst="straightConnector1">
                          <a:avLst/>
                        </a:prstGeom>
                        <a:ln w="12700"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39" name="Conector recto de flecha 238"/>
                        <xdr:cNvCxnSpPr/>
                      </xdr:nvCxnSpPr>
                      <xdr:spPr>
                        <a:xfrm>
                          <a:off x="3830127" y="4761183"/>
                          <a:ext cx="571528" cy="1315"/>
                        </a:xfrm>
                        <a:prstGeom prst="straightConnector1">
                          <a:avLst/>
                        </a:prstGeom>
                        <a:ln w="12700"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40" name="Conector recto de flecha 239"/>
                        <xdr:cNvCxnSpPr/>
                      </xdr:nvCxnSpPr>
                      <xdr:spPr>
                        <a:xfrm flipH="1" flipV="1">
                          <a:off x="2717048" y="4758648"/>
                          <a:ext cx="602258" cy="716"/>
                        </a:xfrm>
                        <a:prstGeom prst="straightConnector1">
                          <a:avLst/>
                        </a:prstGeom>
                        <a:ln w="12700"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73" name="Grupo 72"/>
                      <xdr:cNvGrpSpPr/>
                    </xdr:nvGrpSpPr>
                    <xdr:grpSpPr>
                      <a:xfrm>
                        <a:off x="1209675" y="4648200"/>
                        <a:ext cx="219075" cy="371475"/>
                        <a:chOff x="1209675" y="4648200"/>
                        <a:chExt cx="219075" cy="371475"/>
                      </a:xfrm>
                    </xdr:grpSpPr>
                    <xdr:sp macro="" textlink="">
                      <xdr:nvSpPr>
                        <xdr:cNvPr id="63" name="Conector 62"/>
                        <xdr:cNvSpPr/>
                      </xdr:nvSpPr>
                      <xdr:spPr>
                        <a:xfrm>
                          <a:off x="1209675" y="4810125"/>
                          <a:ext cx="219075" cy="209550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100" b="1">
                              <a:solidFill>
                                <a:srgbClr val="C00000"/>
                              </a:solidFill>
                            </a:rPr>
                            <a:t>A</a:t>
                          </a:r>
                        </a:p>
                      </xdr:txBody>
                    </xdr:sp>
                    <xdr:cxnSp macro="">
                      <xdr:nvCxnSpPr>
                        <xdr:cNvPr id="69" name="Conector recto 68"/>
                        <xdr:cNvCxnSpPr>
                          <a:stCxn id="63" idx="0"/>
                          <a:endCxn id="159" idx="2"/>
                        </xdr:cNvCxnSpPr>
                      </xdr:nvCxnSpPr>
                      <xdr:spPr>
                        <a:xfrm flipH="1" flipV="1">
                          <a:off x="1316872" y="4648200"/>
                          <a:ext cx="2341" cy="161925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accent1">
                              <a:lumMod val="75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241" name="Grupo 240"/>
                      <xdr:cNvGrpSpPr/>
                    </xdr:nvGrpSpPr>
                    <xdr:grpSpPr>
                      <a:xfrm>
                        <a:off x="876300" y="4419600"/>
                        <a:ext cx="352425" cy="209550"/>
                        <a:chOff x="1209675" y="4810125"/>
                        <a:chExt cx="352425" cy="209550"/>
                      </a:xfrm>
                    </xdr:grpSpPr>
                    <xdr:sp macro="" textlink="">
                      <xdr:nvSpPr>
                        <xdr:cNvPr id="242" name="Conector 241"/>
                        <xdr:cNvSpPr/>
                      </xdr:nvSpPr>
                      <xdr:spPr>
                        <a:xfrm>
                          <a:off x="1209675" y="4810125"/>
                          <a:ext cx="219075" cy="209550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100" b="1">
                              <a:solidFill>
                                <a:srgbClr val="C00000"/>
                              </a:solidFill>
                            </a:rPr>
                            <a:t>1</a:t>
                          </a:r>
                        </a:p>
                      </xdr:txBody>
                    </xdr:sp>
                    <xdr:cxnSp macro="">
                      <xdr:nvCxnSpPr>
                        <xdr:cNvPr id="243" name="Conector recto 242"/>
                        <xdr:cNvCxnSpPr/>
                      </xdr:nvCxnSpPr>
                      <xdr:spPr>
                        <a:xfrm flipV="1">
                          <a:off x="1433514" y="4914900"/>
                          <a:ext cx="128586" cy="1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accent1">
                              <a:lumMod val="75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247" name="Grupo 246"/>
                      <xdr:cNvGrpSpPr/>
                    </xdr:nvGrpSpPr>
                    <xdr:grpSpPr>
                      <a:xfrm>
                        <a:off x="2628900" y="4657725"/>
                        <a:ext cx="219075" cy="371475"/>
                        <a:chOff x="1209675" y="4648200"/>
                        <a:chExt cx="219075" cy="371475"/>
                      </a:xfrm>
                    </xdr:grpSpPr>
                    <xdr:sp macro="" textlink="">
                      <xdr:nvSpPr>
                        <xdr:cNvPr id="248" name="Conector 247"/>
                        <xdr:cNvSpPr/>
                      </xdr:nvSpPr>
                      <xdr:spPr>
                        <a:xfrm>
                          <a:off x="1209675" y="4810125"/>
                          <a:ext cx="219075" cy="209550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100" b="1">
                              <a:solidFill>
                                <a:srgbClr val="C00000"/>
                              </a:solidFill>
                            </a:rPr>
                            <a:t>B</a:t>
                          </a:r>
                        </a:p>
                      </xdr:txBody>
                    </xdr:sp>
                    <xdr:cxnSp macro="">
                      <xdr:nvCxnSpPr>
                        <xdr:cNvPr id="249" name="Conector recto 248"/>
                        <xdr:cNvCxnSpPr>
                          <a:stCxn id="248" idx="0"/>
                        </xdr:cNvCxnSpPr>
                      </xdr:nvCxnSpPr>
                      <xdr:spPr>
                        <a:xfrm flipH="1" flipV="1">
                          <a:off x="1316872" y="4648200"/>
                          <a:ext cx="2341" cy="161925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accent1">
                              <a:lumMod val="75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250" name="Grupo 249"/>
                      <xdr:cNvGrpSpPr/>
                    </xdr:nvGrpSpPr>
                    <xdr:grpSpPr>
                      <a:xfrm>
                        <a:off x="4371975" y="4657725"/>
                        <a:ext cx="219075" cy="371475"/>
                        <a:chOff x="1209675" y="4648200"/>
                        <a:chExt cx="219075" cy="371475"/>
                      </a:xfrm>
                    </xdr:grpSpPr>
                    <xdr:sp macro="" textlink="">
                      <xdr:nvSpPr>
                        <xdr:cNvPr id="251" name="Conector 250"/>
                        <xdr:cNvSpPr/>
                      </xdr:nvSpPr>
                      <xdr:spPr>
                        <a:xfrm>
                          <a:off x="1209675" y="4810125"/>
                          <a:ext cx="219075" cy="209550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100" b="1">
                              <a:solidFill>
                                <a:srgbClr val="C00000"/>
                              </a:solidFill>
                            </a:rPr>
                            <a:t>C</a:t>
                          </a:r>
                        </a:p>
                      </xdr:txBody>
                    </xdr:sp>
                    <xdr:cxnSp macro="">
                      <xdr:nvCxnSpPr>
                        <xdr:cNvPr id="252" name="Conector recto 251"/>
                        <xdr:cNvCxnSpPr>
                          <a:stCxn id="251" idx="0"/>
                        </xdr:cNvCxnSpPr>
                      </xdr:nvCxnSpPr>
                      <xdr:spPr>
                        <a:xfrm flipH="1" flipV="1">
                          <a:off x="1316872" y="4648200"/>
                          <a:ext cx="2341" cy="161925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accent1">
                              <a:lumMod val="75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253" name="Grupo 252"/>
                      <xdr:cNvGrpSpPr/>
                    </xdr:nvGrpSpPr>
                    <xdr:grpSpPr>
                      <a:xfrm>
                        <a:off x="5734050" y="4657725"/>
                        <a:ext cx="219075" cy="371475"/>
                        <a:chOff x="1209675" y="4648200"/>
                        <a:chExt cx="219075" cy="371475"/>
                      </a:xfrm>
                    </xdr:grpSpPr>
                    <xdr:sp macro="" textlink="">
                      <xdr:nvSpPr>
                        <xdr:cNvPr id="254" name="Conector 253"/>
                        <xdr:cNvSpPr/>
                      </xdr:nvSpPr>
                      <xdr:spPr>
                        <a:xfrm>
                          <a:off x="1209675" y="4810125"/>
                          <a:ext cx="219075" cy="209550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100" b="1">
                              <a:solidFill>
                                <a:srgbClr val="C00000"/>
                              </a:solidFill>
                            </a:rPr>
                            <a:t>D</a:t>
                          </a:r>
                        </a:p>
                      </xdr:txBody>
                    </xdr:sp>
                    <xdr:cxnSp macro="">
                      <xdr:nvCxnSpPr>
                        <xdr:cNvPr id="255" name="Conector recto 254"/>
                        <xdr:cNvCxnSpPr>
                          <a:stCxn id="254" idx="0"/>
                        </xdr:cNvCxnSpPr>
                      </xdr:nvCxnSpPr>
                      <xdr:spPr>
                        <a:xfrm flipH="1" flipV="1">
                          <a:off x="1316872" y="4648200"/>
                          <a:ext cx="2341" cy="161925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accent1">
                              <a:lumMod val="75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256" name="Grupo 255"/>
                      <xdr:cNvGrpSpPr/>
                    </xdr:nvGrpSpPr>
                    <xdr:grpSpPr>
                      <a:xfrm>
                        <a:off x="876300" y="2581275"/>
                        <a:ext cx="352425" cy="209550"/>
                        <a:chOff x="1209675" y="4810125"/>
                        <a:chExt cx="352425" cy="209550"/>
                      </a:xfrm>
                    </xdr:grpSpPr>
                    <xdr:sp macro="" textlink="">
                      <xdr:nvSpPr>
                        <xdr:cNvPr id="257" name="Conector 256"/>
                        <xdr:cNvSpPr/>
                      </xdr:nvSpPr>
                      <xdr:spPr>
                        <a:xfrm>
                          <a:off x="1209675" y="4810125"/>
                          <a:ext cx="219075" cy="209550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100" b="1">
                              <a:solidFill>
                                <a:srgbClr val="C00000"/>
                              </a:solidFill>
                            </a:rPr>
                            <a:t>2</a:t>
                          </a:r>
                        </a:p>
                      </xdr:txBody>
                    </xdr:sp>
                    <xdr:cxnSp macro="">
                      <xdr:nvCxnSpPr>
                        <xdr:cNvPr id="258" name="Conector recto 257"/>
                        <xdr:cNvCxnSpPr/>
                      </xdr:nvCxnSpPr>
                      <xdr:spPr>
                        <a:xfrm flipV="1">
                          <a:off x="1433514" y="4914900"/>
                          <a:ext cx="128586" cy="1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accent1">
                              <a:lumMod val="75000"/>
                            </a:schemeClr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259" name="CuadroTexto 258"/>
                        <xdr:cNvSpPr txBox="1"/>
                      </xdr:nvSpPr>
                      <xdr:spPr>
                        <a:xfrm>
                          <a:off x="1676400" y="2562222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𝑉𝑆</m:t>
                                </m:r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−100</m:t>
                                </m:r>
                              </m:oMath>
                            </m:oMathPara>
                          </a14:m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259" name="CuadroTexto 258"/>
                        <xdr:cNvSpPr txBox="1"/>
                      </xdr:nvSpPr>
                      <xdr:spPr>
                        <a:xfrm>
                          <a:off x="1676400" y="2562222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:r>
                            <a:rPr lang="es-PE" sz="1100" b="0" i="0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a:t>𝑉𝑆−100</a:t>
                          </a:r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Fallback>
                </mc:AlternateContent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260" name="CuadroTexto 259"/>
                        <xdr:cNvSpPr txBox="1"/>
                      </xdr:nvSpPr>
                      <xdr:spPr>
                        <a:xfrm>
                          <a:off x="1704975" y="4476747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𝑉𝑆</m:t>
                                </m:r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−100</m:t>
                                </m:r>
                              </m:oMath>
                            </m:oMathPara>
                          </a14:m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260" name="CuadroTexto 259"/>
                        <xdr:cNvSpPr txBox="1"/>
                      </xdr:nvSpPr>
                      <xdr:spPr>
                        <a:xfrm>
                          <a:off x="1704975" y="4476747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:r>
                            <a:rPr lang="es-PE" sz="1100" b="0" i="0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a:t>𝑉𝑆−100</a:t>
                          </a:r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Fallback>
                </mc:AlternateContent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261" name="CuadroTexto 260"/>
                        <xdr:cNvSpPr txBox="1"/>
                      </xdr:nvSpPr>
                      <xdr:spPr>
                        <a:xfrm>
                          <a:off x="3248025" y="2562222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𝑉𝑆</m:t>
                                </m:r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−100</m:t>
                                </m:r>
                              </m:oMath>
                            </m:oMathPara>
                          </a14:m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261" name="CuadroTexto 260"/>
                        <xdr:cNvSpPr txBox="1"/>
                      </xdr:nvSpPr>
                      <xdr:spPr>
                        <a:xfrm>
                          <a:off x="3248025" y="2562222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:r>
                            <a:rPr lang="es-PE" sz="1100" b="0" i="0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a:t>𝑉𝑆−100</a:t>
                          </a:r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Fallback>
                </mc:AlternateContent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262" name="CuadroTexto 261"/>
                        <xdr:cNvSpPr txBox="1"/>
                      </xdr:nvSpPr>
                      <xdr:spPr>
                        <a:xfrm>
                          <a:off x="3276600" y="4476747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𝑉𝑆</m:t>
                                </m:r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−100</m:t>
                                </m:r>
                              </m:oMath>
                            </m:oMathPara>
                          </a14:m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262" name="CuadroTexto 261"/>
                        <xdr:cNvSpPr txBox="1"/>
                      </xdr:nvSpPr>
                      <xdr:spPr>
                        <a:xfrm>
                          <a:off x="3276600" y="4476747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:r>
                            <a:rPr lang="es-PE" sz="1100" b="0" i="0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a:t>𝑉𝑆−100</a:t>
                          </a:r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Fallback>
                </mc:AlternateContent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263" name="CuadroTexto 262"/>
                        <xdr:cNvSpPr txBox="1"/>
                      </xdr:nvSpPr>
                      <xdr:spPr>
                        <a:xfrm>
                          <a:off x="4810125" y="2552697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𝑉𝑆</m:t>
                                </m:r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−100</m:t>
                                </m:r>
                              </m:oMath>
                            </m:oMathPara>
                          </a14:m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263" name="CuadroTexto 262"/>
                        <xdr:cNvSpPr txBox="1"/>
                      </xdr:nvSpPr>
                      <xdr:spPr>
                        <a:xfrm>
                          <a:off x="4810125" y="2552697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:r>
                            <a:rPr lang="es-PE" sz="1100" b="0" i="0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a:t>𝑉𝑆−100</a:t>
                          </a:r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Fallback>
                </mc:AlternateContent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264" name="CuadroTexto 263"/>
                        <xdr:cNvSpPr txBox="1"/>
                      </xdr:nvSpPr>
                      <xdr:spPr>
                        <a:xfrm>
                          <a:off x="4838700" y="4467222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𝑉𝑆</m:t>
                                </m:r>
                                <m:r>
                                  <a:rPr lang="es-PE" sz="1100" b="0" i="1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m:t>−100</m:t>
                                </m:r>
                              </m:oMath>
                            </m:oMathPara>
                          </a14:m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264" name="CuadroTexto 263"/>
                        <xdr:cNvSpPr txBox="1"/>
                      </xdr:nvSpPr>
                      <xdr:spPr>
                        <a:xfrm>
                          <a:off x="4838700" y="4467222"/>
                          <a:ext cx="676275" cy="171453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:r>
                            <a:rPr lang="es-PE" sz="1100" b="0" i="0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a:t>𝑉𝑆−100</a:t>
                          </a:r>
                          <a:endParaRPr lang="es-PE" sz="1100" b="0">
                            <a:solidFill>
                              <a:srgbClr val="002060"/>
                            </a:solidFill>
                          </a:endParaRPr>
                        </a:p>
                      </xdr:txBody>
                    </xdr:sp>
                  </mc:Fallback>
                </mc:AlternateContent>
              </xdr:grp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65" name="CuadroTexto 264"/>
                      <xdr:cNvSpPr txBox="1"/>
                    </xdr:nvSpPr>
                    <xdr:spPr>
                      <a:xfrm rot="16200000">
                        <a:off x="981075" y="3524247"/>
                        <a:ext cx="676275" cy="17145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𝑽𝑷</m:t>
                              </m:r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𝑳</m:t>
                              </m:r>
                            </m:oMath>
                          </m:oMathPara>
                        </a14:m>
                        <a:endParaRPr lang="es-PE" sz="1100" b="1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65" name="CuadroTexto 264"/>
                      <xdr:cNvSpPr txBox="1"/>
                    </xdr:nvSpPr>
                    <xdr:spPr>
                      <a:xfrm rot="16200000">
                        <a:off x="981075" y="3524247"/>
                        <a:ext cx="676275" cy="17145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1100" b="1" i="0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a:t>𝑽𝑷−𝑳</a:t>
                        </a:r>
                        <a:endParaRPr lang="es-PE" sz="1100" b="1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Fallback>
              </mc:AlternateContent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66" name="CuadroTexto 265"/>
                      <xdr:cNvSpPr txBox="1"/>
                    </xdr:nvSpPr>
                    <xdr:spPr>
                      <a:xfrm rot="16200000">
                        <a:off x="2400300" y="3524247"/>
                        <a:ext cx="676275" cy="17145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𝑽𝑷</m:t>
                              </m:r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𝑻</m:t>
                              </m:r>
                            </m:oMath>
                          </m:oMathPara>
                        </a14:m>
                        <a:endParaRPr lang="es-PE" sz="1100" b="1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66" name="CuadroTexto 265"/>
                      <xdr:cNvSpPr txBox="1"/>
                    </xdr:nvSpPr>
                    <xdr:spPr>
                      <a:xfrm rot="16200000">
                        <a:off x="2400300" y="3524247"/>
                        <a:ext cx="676275" cy="17145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1100" b="1" i="0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a:t>𝑽𝑷−𝑻</a:t>
                        </a:r>
                        <a:endParaRPr lang="es-PE" sz="1100" b="1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Fallback>
              </mc:AlternateContent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67" name="CuadroTexto 266"/>
                      <xdr:cNvSpPr txBox="1"/>
                    </xdr:nvSpPr>
                    <xdr:spPr>
                      <a:xfrm rot="16200000">
                        <a:off x="5505450" y="3562347"/>
                        <a:ext cx="676275" cy="17145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𝑽𝑷</m:t>
                              </m:r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𝑳</m:t>
                              </m:r>
                            </m:oMath>
                          </m:oMathPara>
                        </a14:m>
                        <a:endParaRPr lang="es-PE" sz="1100" b="1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67" name="CuadroTexto 266"/>
                      <xdr:cNvSpPr txBox="1"/>
                    </xdr:nvSpPr>
                    <xdr:spPr>
                      <a:xfrm rot="16200000">
                        <a:off x="5505450" y="3562347"/>
                        <a:ext cx="676275" cy="17145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1100" b="1" i="0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a:t>𝑽𝑷−𝑳</a:t>
                        </a:r>
                        <a:endParaRPr lang="es-PE" sz="1100" b="1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Fallback>
              </mc:AlternateContent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68" name="CuadroTexto 267"/>
                      <xdr:cNvSpPr txBox="1"/>
                    </xdr:nvSpPr>
                    <xdr:spPr>
                      <a:xfrm rot="16200000">
                        <a:off x="4133850" y="3543297"/>
                        <a:ext cx="676275" cy="17145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𝑽𝑷</m:t>
                              </m:r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lang="es-PE" sz="1100" b="1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𝑻</m:t>
                              </m:r>
                            </m:oMath>
                          </m:oMathPara>
                        </a14:m>
                        <a:endParaRPr lang="es-PE" sz="1100" b="1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68" name="CuadroTexto 267"/>
                      <xdr:cNvSpPr txBox="1"/>
                    </xdr:nvSpPr>
                    <xdr:spPr>
                      <a:xfrm rot="16200000">
                        <a:off x="4133850" y="3543297"/>
                        <a:ext cx="676275" cy="171453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noAutofit/>
                      </a:bodyPr>
                      <a:lstStyle/>
                      <a:p>
                        <a:pPr/>
                        <a:r>
                          <a:rPr lang="es-PE" sz="1100" b="1" i="0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a:t>𝑽𝑷−𝑻</a:t>
                        </a:r>
                        <a:endParaRPr lang="es-PE" sz="1100" b="1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Fallback>
              </mc:AlternateContent>
            </xdr:grpSp>
            <xdr:cxnSp macro="">
              <xdr:nvCxnSpPr>
                <xdr:cNvPr id="90" name="Conector recto 89"/>
                <xdr:cNvCxnSpPr/>
              </xdr:nvCxnSpPr>
              <xdr:spPr>
                <a:xfrm flipV="1">
                  <a:off x="1228725" y="2943225"/>
                  <a:ext cx="4810125" cy="9525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69" name="Conector recto 268"/>
                <xdr:cNvCxnSpPr/>
              </xdr:nvCxnSpPr>
              <xdr:spPr>
                <a:xfrm flipV="1">
                  <a:off x="1228725" y="3190875"/>
                  <a:ext cx="4810125" cy="9525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16" name="Rectángulo 115"/>
                <xdr:cNvSpPr/>
              </xdr:nvSpPr>
              <xdr:spPr>
                <a:xfrm>
                  <a:off x="3362325" y="2943225"/>
                  <a:ext cx="257175" cy="257175"/>
                </a:xfrm>
                <a:prstGeom prst="rect">
                  <a:avLst/>
                </a:prstGeom>
                <a:solidFill>
                  <a:schemeClr val="bg2">
                    <a:lumMod val="75000"/>
                  </a:schemeClr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270" name="CuadroTexto 269"/>
                    <xdr:cNvSpPr txBox="1"/>
                  </xdr:nvSpPr>
                  <xdr:spPr>
                    <a:xfrm>
                      <a:off x="3152775" y="2790822"/>
                      <a:ext cx="676275" cy="171453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1</m:t>
                            </m:r>
                            <m:r>
                              <a:rPr lang="es-PE" sz="11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</m:oMath>
                        </m:oMathPara>
                      </a14:m>
                      <a:endParaRPr lang="es-PE" sz="1100" b="0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270" name="CuadroTexto 269"/>
                    <xdr:cNvSpPr txBox="1"/>
                  </xdr:nvSpPr>
                  <xdr:spPr>
                    <a:xfrm>
                      <a:off x="3152775" y="2790822"/>
                      <a:ext cx="676275" cy="171453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1𝑚</a:t>
                      </a:r>
                      <a:endParaRPr lang="es-PE" sz="1100" b="0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</xdr:grpSp>
          <xdr:cxnSp macro="">
            <xdr:nvCxnSpPr>
              <xdr:cNvPr id="119" name="Conector recto 118"/>
              <xdr:cNvCxnSpPr/>
            </xdr:nvCxnSpPr>
            <xdr:spPr>
              <a:xfrm>
                <a:off x="5991225" y="2914650"/>
                <a:ext cx="0" cy="323850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271" name="CuadroTexto 270"/>
                  <xdr:cNvSpPr txBox="1"/>
                </xdr:nvSpPr>
                <xdr:spPr>
                  <a:xfrm>
                    <a:off x="6000750" y="2971797"/>
                    <a:ext cx="876300" cy="190503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ctr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left"/>
                        </m:oMathParaPr>
                        <m:oMath xmlns:m="http://schemas.openxmlformats.org/officeDocument/2006/math"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𝐴𝑡</m:t>
                          </m:r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𝐵</m:t>
                          </m:r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=1</m:t>
                          </m:r>
                          <m:r>
                            <a:rPr lang="es-PE" sz="11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𝑚</m:t>
                          </m:r>
                        </m:oMath>
                      </m:oMathPara>
                    </a14:m>
                    <a:endParaRPr lang="es-PE" sz="1100" b="0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271" name="CuadroTexto 270"/>
                  <xdr:cNvSpPr txBox="1"/>
                </xdr:nvSpPr>
                <xdr:spPr>
                  <a:xfrm>
                    <a:off x="6000750" y="2971797"/>
                    <a:ext cx="876300" cy="190503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ctr">
                    <a:noAutofit/>
                  </a:bodyPr>
                  <a:lstStyle/>
                  <a:p>
                    <a:pPr/>
                    <a:r>
                      <a:rPr lang="es-PE" sz="1100" b="0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𝐴𝑡=𝐵=1𝑚</a:t>
                    </a:r>
                    <a:endParaRPr lang="es-PE" sz="1100" b="0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272" name="CuadroTexto 271"/>
                  <xdr:cNvSpPr txBox="1"/>
                </xdr:nvSpPr>
                <xdr:spPr>
                  <a:xfrm>
                    <a:off x="6038850" y="2762247"/>
                    <a:ext cx="1123950" cy="190503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ctr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left"/>
                        </m:oMathParaPr>
                        <m:oMath xmlns:m="http://schemas.openxmlformats.org/officeDocument/2006/math">
                          <m:r>
                            <a:rPr lang="es-PE" sz="1100" b="0" i="1">
                              <a:solidFill>
                                <a:srgbClr val="C00000"/>
                              </a:solidFill>
                              <a:latin typeface="Cambria Math" panose="02040503050406030204" pitchFamily="18" charset="0"/>
                            </a:rPr>
                            <m:t>𝐴𝑛𝑐h𝑜</m:t>
                          </m:r>
                          <m:r>
                            <a:rPr lang="es-PE" sz="1100" b="0" i="1">
                              <a:solidFill>
                                <a:srgbClr val="C00000"/>
                              </a:solidFill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s-PE" sz="1100" b="0" i="1">
                              <a:solidFill>
                                <a:srgbClr val="C00000"/>
                              </a:solidFill>
                              <a:latin typeface="Cambria Math" panose="02040503050406030204" pitchFamily="18" charset="0"/>
                            </a:rPr>
                            <m:t>𝑇𝑟𝑖𝑏𝑢𝑡𝑎𝑟𝑖𝑜</m:t>
                          </m:r>
                        </m:oMath>
                      </m:oMathPara>
                    </a14:m>
                    <a:endParaRPr lang="es-PE" sz="1100" b="0">
                      <a:solidFill>
                        <a:srgbClr val="C0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272" name="CuadroTexto 271"/>
                  <xdr:cNvSpPr txBox="1"/>
                </xdr:nvSpPr>
                <xdr:spPr>
                  <a:xfrm>
                    <a:off x="6038850" y="2762247"/>
                    <a:ext cx="1123950" cy="190503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ctr">
                    <a:noAutofit/>
                  </a:bodyPr>
                  <a:lstStyle/>
                  <a:p>
                    <a:pPr/>
                    <a:r>
                      <a:rPr lang="es-PE" sz="1100" b="0" i="0">
                        <a:solidFill>
                          <a:srgbClr val="C00000"/>
                        </a:solidFill>
                        <a:latin typeface="Cambria Math" panose="02040503050406030204" pitchFamily="18" charset="0"/>
                      </a:rPr>
                      <a:t>𝐴𝑛𝑐ℎ𝑜 𝑇𝑟𝑖𝑏𝑢𝑡𝑎𝑟𝑖𝑜</a:t>
                    </a:r>
                    <a:endParaRPr lang="es-PE" sz="1100" b="0">
                      <a:solidFill>
                        <a:srgbClr val="C00000"/>
                      </a:solidFill>
                    </a:endParaRPr>
                  </a:p>
                </xdr:txBody>
              </xdr:sp>
            </mc:Fallback>
          </mc:AlternateContent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73" name="CuadroTexto 272"/>
                <xdr:cNvSpPr txBox="1"/>
              </xdr:nvSpPr>
              <xdr:spPr>
                <a:xfrm>
                  <a:off x="6305550" y="4800597"/>
                  <a:ext cx="581025" cy="200028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left"/>
                      </m:oMathParaPr>
                      <m:oMath xmlns:m="http://schemas.openxmlformats.org/officeDocument/2006/math">
                        <m:r>
                          <a:rPr lang="es-PE" sz="1100" b="0" i="1" u="sng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𝑃𝐿𝐴𝑁𝑇𝐴</m:t>
                        </m:r>
                      </m:oMath>
                    </m:oMathPara>
                  </a14:m>
                  <a:endParaRPr lang="es-PE" sz="1100" b="0" u="sng">
                    <a:solidFill>
                      <a:srgbClr val="00206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273" name="CuadroTexto 272"/>
                <xdr:cNvSpPr txBox="1"/>
              </xdr:nvSpPr>
              <xdr:spPr>
                <a:xfrm>
                  <a:off x="6305550" y="4800597"/>
                  <a:ext cx="581025" cy="200028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:r>
                    <a:rPr lang="es-PE" sz="1100" b="0" i="0" u="sng">
                      <a:solidFill>
                        <a:srgbClr val="002060"/>
                      </a:solidFill>
                      <a:latin typeface="Cambria Math" panose="02040503050406030204" pitchFamily="18" charset="0"/>
                    </a:rPr>
                    <a:t>𝑃𝐿𝐴𝑁𝑇𝐴</a:t>
                  </a:r>
                  <a:endParaRPr lang="es-PE" sz="1100" b="0" u="sng">
                    <a:solidFill>
                      <a:srgbClr val="002060"/>
                    </a:solidFill>
                  </a:endParaRPr>
                </a:p>
              </xdr:txBody>
            </xdr:sp>
          </mc:Fallback>
        </mc:AlternateContent>
      </xdr:grpSp>
      <xdr:grpSp>
        <xdr:nvGrpSpPr>
          <xdr:cNvPr id="135" name="Grupo 134"/>
          <xdr:cNvGrpSpPr/>
        </xdr:nvGrpSpPr>
        <xdr:grpSpPr>
          <a:xfrm>
            <a:off x="1609725" y="3638550"/>
            <a:ext cx="790575" cy="161925"/>
            <a:chOff x="1609725" y="3638550"/>
            <a:chExt cx="790575" cy="161925"/>
          </a:xfrm>
        </xdr:grpSpPr>
        <xdr:cxnSp macro="">
          <xdr:nvCxnSpPr>
            <xdr:cNvPr id="124" name="Conector recto 123"/>
            <xdr:cNvCxnSpPr/>
          </xdr:nvCxnSpPr>
          <xdr:spPr>
            <a:xfrm>
              <a:off x="1609725" y="3714750"/>
              <a:ext cx="790575" cy="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4" name="Conector recto 273"/>
            <xdr:cNvCxnSpPr/>
          </xdr:nvCxnSpPr>
          <xdr:spPr>
            <a:xfrm flipV="1">
              <a:off x="2238375" y="3724275"/>
              <a:ext cx="152400" cy="7620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5" name="Conector recto 274"/>
            <xdr:cNvCxnSpPr/>
          </xdr:nvCxnSpPr>
          <xdr:spPr>
            <a:xfrm flipV="1">
              <a:off x="1619250" y="3638550"/>
              <a:ext cx="152400" cy="7620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6" name="Grupo 275"/>
          <xdr:cNvGrpSpPr/>
        </xdr:nvGrpSpPr>
        <xdr:grpSpPr>
          <a:xfrm>
            <a:off x="4772025" y="3638550"/>
            <a:ext cx="790575" cy="161925"/>
            <a:chOff x="1609725" y="3638550"/>
            <a:chExt cx="790575" cy="161925"/>
          </a:xfrm>
        </xdr:grpSpPr>
        <xdr:cxnSp macro="">
          <xdr:nvCxnSpPr>
            <xdr:cNvPr id="277" name="Conector recto 276"/>
            <xdr:cNvCxnSpPr/>
          </xdr:nvCxnSpPr>
          <xdr:spPr>
            <a:xfrm>
              <a:off x="1609725" y="3714750"/>
              <a:ext cx="790575" cy="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8" name="Conector recto 277"/>
            <xdr:cNvCxnSpPr/>
          </xdr:nvCxnSpPr>
          <xdr:spPr>
            <a:xfrm flipV="1">
              <a:off x="2238375" y="3724275"/>
              <a:ext cx="152400" cy="7620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9" name="Conector recto 278"/>
            <xdr:cNvCxnSpPr/>
          </xdr:nvCxnSpPr>
          <xdr:spPr>
            <a:xfrm flipV="1">
              <a:off x="1619250" y="3638550"/>
              <a:ext cx="152400" cy="7620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0" name="Grupo 279"/>
          <xdr:cNvGrpSpPr/>
        </xdr:nvGrpSpPr>
        <xdr:grpSpPr>
          <a:xfrm>
            <a:off x="3200400" y="3629025"/>
            <a:ext cx="790575" cy="161925"/>
            <a:chOff x="1609725" y="3638550"/>
            <a:chExt cx="790575" cy="161925"/>
          </a:xfrm>
        </xdr:grpSpPr>
        <xdr:cxnSp macro="">
          <xdr:nvCxnSpPr>
            <xdr:cNvPr id="281" name="Conector recto 280"/>
            <xdr:cNvCxnSpPr/>
          </xdr:nvCxnSpPr>
          <xdr:spPr>
            <a:xfrm>
              <a:off x="1609725" y="3714750"/>
              <a:ext cx="790575" cy="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2" name="Conector recto 281"/>
            <xdr:cNvCxnSpPr/>
          </xdr:nvCxnSpPr>
          <xdr:spPr>
            <a:xfrm flipV="1">
              <a:off x="2238375" y="3724275"/>
              <a:ext cx="152400" cy="7620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3" name="Conector recto 282"/>
            <xdr:cNvCxnSpPr/>
          </xdr:nvCxnSpPr>
          <xdr:spPr>
            <a:xfrm flipV="1">
              <a:off x="1619250" y="3638550"/>
              <a:ext cx="152400" cy="7620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0</xdr:colOff>
      <xdr:row>44</xdr:row>
      <xdr:rowOff>173277</xdr:rowOff>
    </xdr:from>
    <xdr:to>
      <xdr:col>2</xdr:col>
      <xdr:colOff>3576</xdr:colOff>
      <xdr:row>44</xdr:row>
      <xdr:rowOff>181061</xdr:rowOff>
    </xdr:to>
    <xdr:cxnSp macro="">
      <xdr:nvCxnSpPr>
        <xdr:cNvPr id="373" name="Conector recto 372"/>
        <xdr:cNvCxnSpPr>
          <a:stCxn id="372" idx="1"/>
        </xdr:cNvCxnSpPr>
      </xdr:nvCxnSpPr>
      <xdr:spPr>
        <a:xfrm flipV="1">
          <a:off x="1333500" y="10822227"/>
          <a:ext cx="3576" cy="7784"/>
        </a:xfrm>
        <a:prstGeom prst="line">
          <a:avLst/>
        </a:prstGeom>
        <a:ln w="1270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736971</xdr:colOff>
      <xdr:row>57</xdr:row>
      <xdr:rowOff>200025</xdr:rowOff>
    </xdr:from>
    <xdr:to>
      <xdr:col>5</xdr:col>
      <xdr:colOff>426785</xdr:colOff>
      <xdr:row>61</xdr:row>
      <xdr:rowOff>161925</xdr:rowOff>
    </xdr:to>
    <xdr:grpSp>
      <xdr:nvGrpSpPr>
        <xdr:cNvPr id="68" name="Grupo 67"/>
        <xdr:cNvGrpSpPr/>
      </xdr:nvGrpSpPr>
      <xdr:grpSpPr>
        <a:xfrm>
          <a:off x="1337046" y="12239625"/>
          <a:ext cx="2928314" cy="800100"/>
          <a:chOff x="1190625" y="13573125"/>
          <a:chExt cx="2883577" cy="800100"/>
        </a:xfrm>
      </xdr:grpSpPr>
      <xdr:grpSp>
        <xdr:nvGrpSpPr>
          <xdr:cNvPr id="67" name="Grupo 66"/>
          <xdr:cNvGrpSpPr/>
        </xdr:nvGrpSpPr>
        <xdr:grpSpPr>
          <a:xfrm>
            <a:off x="1190625" y="13573125"/>
            <a:ext cx="2705100" cy="800100"/>
            <a:chOff x="1190625" y="13573125"/>
            <a:chExt cx="2705100" cy="800100"/>
          </a:xfrm>
        </xdr:grpSpPr>
        <xdr:grpSp>
          <xdr:nvGrpSpPr>
            <xdr:cNvPr id="55" name="Grupo 54"/>
            <xdr:cNvGrpSpPr/>
          </xdr:nvGrpSpPr>
          <xdr:grpSpPr>
            <a:xfrm>
              <a:off x="1190625" y="13573125"/>
              <a:ext cx="2447925" cy="800100"/>
              <a:chOff x="1190625" y="13573125"/>
              <a:chExt cx="2447925" cy="800100"/>
            </a:xfrm>
          </xdr:grpSpPr>
          <xdr:grpSp>
            <xdr:nvGrpSpPr>
              <xdr:cNvPr id="52" name="Grupo 51"/>
              <xdr:cNvGrpSpPr/>
            </xdr:nvGrpSpPr>
            <xdr:grpSpPr>
              <a:xfrm>
                <a:off x="1190625" y="13573125"/>
                <a:ext cx="2447925" cy="800100"/>
                <a:chOff x="1190625" y="13573125"/>
                <a:chExt cx="2447925" cy="800100"/>
              </a:xfrm>
            </xdr:grpSpPr>
            <xdr:sp macro="" textlink="">
              <xdr:nvSpPr>
                <xdr:cNvPr id="415" name="Rectángulo 414"/>
                <xdr:cNvSpPr/>
              </xdr:nvSpPr>
              <xdr:spPr>
                <a:xfrm>
                  <a:off x="1333500" y="13582650"/>
                  <a:ext cx="2305050" cy="628650"/>
                </a:xfrm>
                <a:prstGeom prst="rect">
                  <a:avLst/>
                </a:prstGeom>
                <a:solidFill>
                  <a:schemeClr val="bg2">
                    <a:lumMod val="75000"/>
                  </a:schemeClr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cxnSp macro="">
              <xdr:nvCxnSpPr>
                <xdr:cNvPr id="416" name="Conector recto de flecha 415"/>
                <xdr:cNvCxnSpPr/>
              </xdr:nvCxnSpPr>
              <xdr:spPr>
                <a:xfrm flipV="1">
                  <a:off x="1190625" y="13573125"/>
                  <a:ext cx="12498" cy="638175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18" name="Conector recto de flecha 417"/>
                <xdr:cNvCxnSpPr/>
              </xdr:nvCxnSpPr>
              <xdr:spPr>
                <a:xfrm>
                  <a:off x="1343025" y="14363701"/>
                  <a:ext cx="2295525" cy="9524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54" name="Conector 53"/>
              <xdr:cNvSpPr/>
            </xdr:nvSpPr>
            <xdr:spPr>
              <a:xfrm>
                <a:off x="1504950" y="14020800"/>
                <a:ext cx="123825" cy="133350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420" name="Conector 419"/>
              <xdr:cNvSpPr/>
            </xdr:nvSpPr>
            <xdr:spPr>
              <a:xfrm>
                <a:off x="1866900" y="14020800"/>
                <a:ext cx="123825" cy="133350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421" name="Conector 420"/>
              <xdr:cNvSpPr/>
            </xdr:nvSpPr>
            <xdr:spPr>
              <a:xfrm>
                <a:off x="2238375" y="14020800"/>
                <a:ext cx="123825" cy="133350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422" name="Conector 421"/>
              <xdr:cNvSpPr/>
            </xdr:nvSpPr>
            <xdr:spPr>
              <a:xfrm>
                <a:off x="2600325" y="14020800"/>
                <a:ext cx="123825" cy="133350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423" name="Conector 422"/>
              <xdr:cNvSpPr/>
            </xdr:nvSpPr>
            <xdr:spPr>
              <a:xfrm>
                <a:off x="2952750" y="14020800"/>
                <a:ext cx="123825" cy="133350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424" name="Conector 423"/>
              <xdr:cNvSpPr/>
            </xdr:nvSpPr>
            <xdr:spPr>
              <a:xfrm>
                <a:off x="3314700" y="14020800"/>
                <a:ext cx="123825" cy="133350"/>
              </a:xfrm>
              <a:prstGeom prst="flowChartConnector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accent5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cxnSp macro="">
          <xdr:nvCxnSpPr>
            <xdr:cNvPr id="58" name="Conector recto 57"/>
            <xdr:cNvCxnSpPr/>
          </xdr:nvCxnSpPr>
          <xdr:spPr>
            <a:xfrm>
              <a:off x="3448050" y="14087475"/>
              <a:ext cx="447675" cy="0"/>
            </a:xfrm>
            <a:prstGeom prst="line">
              <a:avLst/>
            </a:prstGeom>
            <a:ln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5" name="Conector recto 424"/>
            <xdr:cNvCxnSpPr/>
          </xdr:nvCxnSpPr>
          <xdr:spPr>
            <a:xfrm>
              <a:off x="3686175" y="13582650"/>
              <a:ext cx="209550" cy="0"/>
            </a:xfrm>
            <a:prstGeom prst="line">
              <a:avLst/>
            </a:prstGeom>
            <a:ln>
              <a:solidFill>
                <a:srgbClr val="FF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6" name="Conector recto 425"/>
            <xdr:cNvCxnSpPr/>
          </xdr:nvCxnSpPr>
          <xdr:spPr>
            <a:xfrm>
              <a:off x="3781425" y="13582650"/>
              <a:ext cx="0" cy="504825"/>
            </a:xfrm>
            <a:prstGeom prst="line">
              <a:avLst/>
            </a:prstGeom>
            <a:ln>
              <a:solidFill>
                <a:srgbClr val="FF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27" name="CuadroTexto 426"/>
              <xdr:cNvSpPr txBox="1"/>
            </xdr:nvSpPr>
            <xdr:spPr>
              <a:xfrm>
                <a:off x="3819525" y="13820775"/>
                <a:ext cx="254677" cy="19050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𝑑</m:t>
                      </m:r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27" name="CuadroTexto 426"/>
              <xdr:cNvSpPr txBox="1"/>
            </xdr:nvSpPr>
            <xdr:spPr>
              <a:xfrm>
                <a:off x="3819525" y="13820775"/>
                <a:ext cx="254677" cy="19050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2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𝑑=</a:t>
                </a:r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190500</xdr:colOff>
      <xdr:row>43</xdr:row>
      <xdr:rowOff>5953</xdr:rowOff>
    </xdr:from>
    <xdr:to>
      <xdr:col>8</xdr:col>
      <xdr:colOff>120235</xdr:colOff>
      <xdr:row>53</xdr:row>
      <xdr:rowOff>95370</xdr:rowOff>
    </xdr:to>
    <xdr:grpSp>
      <xdr:nvGrpSpPr>
        <xdr:cNvPr id="71" name="Grupo 70"/>
        <xdr:cNvGrpSpPr/>
      </xdr:nvGrpSpPr>
      <xdr:grpSpPr>
        <a:xfrm>
          <a:off x="790575" y="9111853"/>
          <a:ext cx="5454235" cy="2184917"/>
          <a:chOff x="647700" y="10445353"/>
          <a:chExt cx="5400675" cy="2184917"/>
        </a:xfrm>
      </xdr:grpSpPr>
      <xdr:grpSp>
        <xdr:nvGrpSpPr>
          <xdr:cNvPr id="70" name="Grupo 69"/>
          <xdr:cNvGrpSpPr/>
        </xdr:nvGrpSpPr>
        <xdr:grpSpPr>
          <a:xfrm>
            <a:off x="647700" y="10445353"/>
            <a:ext cx="5400675" cy="2184917"/>
            <a:chOff x="647700" y="10445353"/>
            <a:chExt cx="5400675" cy="2184917"/>
          </a:xfrm>
        </xdr:grpSpPr>
        <xdr:grpSp>
          <xdr:nvGrpSpPr>
            <xdr:cNvPr id="49" name="Grupo 48"/>
            <xdr:cNvGrpSpPr/>
          </xdr:nvGrpSpPr>
          <xdr:grpSpPr>
            <a:xfrm>
              <a:off x="647700" y="10445353"/>
              <a:ext cx="5400675" cy="2184917"/>
              <a:chOff x="647700" y="10445353"/>
              <a:chExt cx="5400675" cy="2184917"/>
            </a:xfrm>
          </xdr:grpSpPr>
          <xdr:grpSp>
            <xdr:nvGrpSpPr>
              <xdr:cNvPr id="43" name="Grupo 42"/>
              <xdr:cNvGrpSpPr/>
            </xdr:nvGrpSpPr>
            <xdr:grpSpPr>
              <a:xfrm>
                <a:off x="1333500" y="10445353"/>
                <a:ext cx="4714875" cy="2184917"/>
                <a:chOff x="1333500" y="10445353"/>
                <a:chExt cx="4714875" cy="2184917"/>
              </a:xfrm>
            </xdr:grpSpPr>
            <xdr:cxnSp macro="">
              <xdr:nvCxnSpPr>
                <xdr:cNvPr id="401" name="Conector recto 400"/>
                <xdr:cNvCxnSpPr/>
              </xdr:nvCxnSpPr>
              <xdr:spPr>
                <a:xfrm>
                  <a:off x="2752725" y="11706225"/>
                  <a:ext cx="0" cy="419099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3" name="Conector recto 402"/>
                <xdr:cNvCxnSpPr/>
              </xdr:nvCxnSpPr>
              <xdr:spPr>
                <a:xfrm flipH="1">
                  <a:off x="4486275" y="11706225"/>
                  <a:ext cx="9525" cy="428624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5" name="Conector recto 404"/>
                <xdr:cNvCxnSpPr/>
              </xdr:nvCxnSpPr>
              <xdr:spPr>
                <a:xfrm>
                  <a:off x="5867400" y="11934825"/>
                  <a:ext cx="0" cy="209549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42" name="Grupo 41"/>
                <xdr:cNvGrpSpPr/>
              </xdr:nvGrpSpPr>
              <xdr:grpSpPr>
                <a:xfrm>
                  <a:off x="1333500" y="10445353"/>
                  <a:ext cx="4714875" cy="2184917"/>
                  <a:chOff x="1333500" y="10445353"/>
                  <a:chExt cx="4714875" cy="2184917"/>
                </a:xfrm>
              </xdr:grpSpPr>
              <xdr:grpSp>
                <xdr:nvGrpSpPr>
                  <xdr:cNvPr id="27" name="Grupo 26"/>
                  <xdr:cNvGrpSpPr/>
                </xdr:nvGrpSpPr>
                <xdr:grpSpPr>
                  <a:xfrm>
                    <a:off x="1333500" y="10445353"/>
                    <a:ext cx="4714875" cy="927497"/>
                    <a:chOff x="1333500" y="10445353"/>
                    <a:chExt cx="4714875" cy="927497"/>
                  </a:xfrm>
                </xdr:grpSpPr>
                <xdr:grpSp>
                  <xdr:nvGrpSpPr>
                    <xdr:cNvPr id="21" name="Grupo 20"/>
                    <xdr:cNvGrpSpPr/>
                  </xdr:nvGrpSpPr>
                  <xdr:grpSpPr>
                    <a:xfrm>
                      <a:off x="1333500" y="10445353"/>
                      <a:ext cx="4714875" cy="708515"/>
                      <a:chOff x="1333500" y="10445353"/>
                      <a:chExt cx="4714875" cy="708515"/>
                    </a:xfrm>
                  </xdr:grpSpPr>
                  <xdr:grpSp>
                    <xdr:nvGrpSpPr>
                      <xdr:cNvPr id="19" name="Grupo 18"/>
                      <xdr:cNvGrpSpPr/>
                    </xdr:nvGrpSpPr>
                    <xdr:grpSpPr>
                      <a:xfrm>
                        <a:off x="1333500" y="10445353"/>
                        <a:ext cx="4714875" cy="708515"/>
                        <a:chOff x="1333500" y="10445353"/>
                        <a:chExt cx="4714875" cy="708515"/>
                      </a:xfrm>
                    </xdr:grpSpPr>
                    <xdr:grpSp>
                      <xdr:nvGrpSpPr>
                        <xdr:cNvPr id="16" name="Grupo 15"/>
                        <xdr:cNvGrpSpPr/>
                      </xdr:nvGrpSpPr>
                      <xdr:grpSpPr>
                        <a:xfrm>
                          <a:off x="1333500" y="10445353"/>
                          <a:ext cx="4714875" cy="708515"/>
                          <a:chOff x="1333500" y="10444162"/>
                          <a:chExt cx="4713683" cy="704944"/>
                        </a:xfrm>
                      </xdr:grpSpPr>
                      <xdr:grpSp>
                        <xdr:nvGrpSpPr>
                          <xdr:cNvPr id="6" name="Grupo 5"/>
                          <xdr:cNvGrpSpPr/>
                        </xdr:nvGrpSpPr>
                        <xdr:grpSpPr>
                          <a:xfrm>
                            <a:off x="1333500" y="10713242"/>
                            <a:ext cx="4713683" cy="435864"/>
                            <a:chOff x="1333500" y="10713242"/>
                            <a:chExt cx="4713683" cy="435864"/>
                          </a:xfrm>
                          <a:solidFill>
                            <a:schemeClr val="bg1">
                              <a:lumMod val="65000"/>
                            </a:schemeClr>
                          </a:solidFill>
                        </xdr:grpSpPr>
                        <xdr:sp macro="" textlink="">
                          <xdr:nvSpPr>
                            <xdr:cNvPr id="368" name="Rectángulo 367"/>
                            <xdr:cNvSpPr/>
                          </xdr:nvSpPr>
                          <xdr:spPr>
                            <a:xfrm>
                              <a:off x="1333500" y="10870314"/>
                              <a:ext cx="184113" cy="265512"/>
                            </a:xfrm>
                            <a:prstGeom prst="rect">
                              <a:avLst/>
                            </a:prstGeom>
                            <a:grpFill/>
                            <a:ln>
                              <a:noFill/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369" name="Rectángulo 368"/>
                            <xdr:cNvSpPr/>
                          </xdr:nvSpPr>
                          <xdr:spPr>
                            <a:xfrm>
                              <a:off x="2754399" y="10877641"/>
                              <a:ext cx="184113" cy="265512"/>
                            </a:xfrm>
                            <a:prstGeom prst="rect">
                              <a:avLst/>
                            </a:prstGeom>
                            <a:grpFill/>
                            <a:ln>
                              <a:noFill/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370" name="Rectángulo 369"/>
                            <xdr:cNvSpPr/>
                          </xdr:nvSpPr>
                          <xdr:spPr>
                            <a:xfrm>
                              <a:off x="4488938" y="10877641"/>
                              <a:ext cx="184113" cy="265512"/>
                            </a:xfrm>
                            <a:prstGeom prst="rect">
                              <a:avLst/>
                            </a:prstGeom>
                            <a:grpFill/>
                            <a:ln>
                              <a:noFill/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371" name="Rectángulo 370"/>
                            <xdr:cNvSpPr/>
                          </xdr:nvSpPr>
                          <xdr:spPr>
                            <a:xfrm>
                              <a:off x="5861203" y="10883594"/>
                              <a:ext cx="184113" cy="265512"/>
                            </a:xfrm>
                            <a:prstGeom prst="rect">
                              <a:avLst/>
                            </a:prstGeom>
                            <a:grpFill/>
                            <a:ln>
                              <a:noFill/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372" name="Rectángulo 371"/>
                            <xdr:cNvSpPr/>
                          </xdr:nvSpPr>
                          <xdr:spPr>
                            <a:xfrm>
                              <a:off x="1333500" y="10713242"/>
                              <a:ext cx="4713683" cy="227278"/>
                            </a:xfrm>
                            <a:prstGeom prst="rect">
                              <a:avLst/>
                            </a:prstGeom>
                            <a:grpFill/>
                            <a:ln>
                              <a:noFill/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</xdr:grpSp>
                      <xdr:sp macro="" textlink="">
                        <xdr:nvSpPr>
                          <xdr:cNvPr id="374" name="Rectángulo 373"/>
                          <xdr:cNvSpPr/>
                        </xdr:nvSpPr>
                        <xdr:spPr>
                          <a:xfrm>
                            <a:off x="1339453" y="10454878"/>
                            <a:ext cx="4697016" cy="256309"/>
                          </a:xfrm>
                          <a:prstGeom prst="rect">
                            <a:avLst/>
                          </a:prstGeom>
                          <a:noFill/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cxnSp macro="">
                        <xdr:nvCxnSpPr>
                          <xdr:cNvPr id="375" name="Conector recto de flecha 374"/>
                          <xdr:cNvCxnSpPr>
                            <a:stCxn id="374" idx="0"/>
                            <a:endCxn id="374" idx="2"/>
                          </xdr:cNvCxnSpPr>
                        </xdr:nvCxnSpPr>
                        <xdr:spPr>
                          <a:xfrm>
                            <a:off x="3687961" y="10454878"/>
                            <a:ext cx="0" cy="256309"/>
                          </a:xfrm>
                          <a:prstGeom prst="straightConnector1">
                            <a:avLst/>
                          </a:prstGeom>
                          <a:ln w="12700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76" name="Conector recto de flecha 375"/>
                          <xdr:cNvCxnSpPr/>
                        </xdr:nvCxnSpPr>
                        <xdr:spPr>
                          <a:xfrm>
                            <a:off x="4846440" y="10452497"/>
                            <a:ext cx="0" cy="256309"/>
                          </a:xfrm>
                          <a:prstGeom prst="straightConnector1">
                            <a:avLst/>
                          </a:prstGeom>
                          <a:ln w="12700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77" name="Conector recto de flecha 376"/>
                          <xdr:cNvCxnSpPr/>
                        </xdr:nvCxnSpPr>
                        <xdr:spPr>
                          <a:xfrm>
                            <a:off x="5427465" y="10462022"/>
                            <a:ext cx="0" cy="256309"/>
                          </a:xfrm>
                          <a:prstGeom prst="straightConnector1">
                            <a:avLst/>
                          </a:prstGeom>
                          <a:ln w="12700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78" name="Conector recto de flecha 377"/>
                          <xdr:cNvCxnSpPr/>
                        </xdr:nvCxnSpPr>
                        <xdr:spPr>
                          <a:xfrm>
                            <a:off x="4264224" y="10453687"/>
                            <a:ext cx="0" cy="256309"/>
                          </a:xfrm>
                          <a:prstGeom prst="straightConnector1">
                            <a:avLst/>
                          </a:prstGeom>
                          <a:ln w="12700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79" name="Conector recto de flecha 378"/>
                          <xdr:cNvCxnSpPr/>
                        </xdr:nvCxnSpPr>
                        <xdr:spPr>
                          <a:xfrm>
                            <a:off x="2468762" y="10444162"/>
                            <a:ext cx="0" cy="256309"/>
                          </a:xfrm>
                          <a:prstGeom prst="straightConnector1">
                            <a:avLst/>
                          </a:prstGeom>
                          <a:ln w="12700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80" name="Conector recto de flecha 379"/>
                          <xdr:cNvCxnSpPr/>
                        </xdr:nvCxnSpPr>
                        <xdr:spPr>
                          <a:xfrm>
                            <a:off x="3049787" y="10453687"/>
                            <a:ext cx="0" cy="256309"/>
                          </a:xfrm>
                          <a:prstGeom prst="straightConnector1">
                            <a:avLst/>
                          </a:prstGeom>
                          <a:ln w="12700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81" name="Conector recto de flecha 380"/>
                          <xdr:cNvCxnSpPr/>
                        </xdr:nvCxnSpPr>
                        <xdr:spPr>
                          <a:xfrm>
                            <a:off x="1886546" y="10445352"/>
                            <a:ext cx="0" cy="256309"/>
                          </a:xfrm>
                          <a:prstGeom prst="straightConnector1">
                            <a:avLst/>
                          </a:prstGeom>
                          <a:ln w="12700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sp macro="" textlink="">
                      <xdr:nvSpPr>
                        <xdr:cNvPr id="382" name="Conector 381"/>
                        <xdr:cNvSpPr/>
                      </xdr:nvSpPr>
                      <xdr:spPr>
                        <a:xfrm>
                          <a:off x="1343026" y="10982325"/>
                          <a:ext cx="161924" cy="142874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000" b="1">
                              <a:solidFill>
                                <a:srgbClr val="C00000"/>
                              </a:solidFill>
                            </a:rPr>
                            <a:t>A</a:t>
                          </a:r>
                        </a:p>
                      </xdr:txBody>
                    </xdr:sp>
                    <xdr:sp macro="" textlink="">
                      <xdr:nvSpPr>
                        <xdr:cNvPr id="383" name="Conector 382"/>
                        <xdr:cNvSpPr/>
                      </xdr:nvSpPr>
                      <xdr:spPr>
                        <a:xfrm>
                          <a:off x="2762251" y="10991850"/>
                          <a:ext cx="161924" cy="142874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000" b="1">
                              <a:solidFill>
                                <a:srgbClr val="C00000"/>
                              </a:solidFill>
                            </a:rPr>
                            <a:t>B</a:t>
                          </a:r>
                        </a:p>
                      </xdr:txBody>
                    </xdr:sp>
                    <xdr:sp macro="" textlink="">
                      <xdr:nvSpPr>
                        <xdr:cNvPr id="384" name="Conector 383"/>
                        <xdr:cNvSpPr/>
                      </xdr:nvSpPr>
                      <xdr:spPr>
                        <a:xfrm>
                          <a:off x="4505326" y="10991850"/>
                          <a:ext cx="161924" cy="142874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000" b="1">
                              <a:solidFill>
                                <a:srgbClr val="C00000"/>
                              </a:solidFill>
                            </a:rPr>
                            <a:t>C</a:t>
                          </a:r>
                        </a:p>
                      </xdr:txBody>
                    </xdr:sp>
                    <xdr:sp macro="" textlink="">
                      <xdr:nvSpPr>
                        <xdr:cNvPr id="385" name="Conector 384"/>
                        <xdr:cNvSpPr/>
                      </xdr:nvSpPr>
                      <xdr:spPr>
                        <a:xfrm>
                          <a:off x="5867401" y="10991850"/>
                          <a:ext cx="161924" cy="142874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/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000" b="1">
                              <a:solidFill>
                                <a:srgbClr val="C00000"/>
                              </a:solidFill>
                            </a:rPr>
                            <a:t>D</a:t>
                          </a:r>
                        </a:p>
                      </xdr:txBody>
                    </xdr:sp>
                  </xdr:grpSp>
                  <mc:AlternateContent xmlns:mc="http://schemas.openxmlformats.org/markup-compatibility/2006" xmlns:a14="http://schemas.microsoft.com/office/drawing/2010/main">
                    <mc:Choice Requires="a14">
                      <xdr:sp macro="" textlink="">
                        <xdr:nvSpPr>
                          <xdr:cNvPr id="387" name="CuadroTexto 386"/>
                          <xdr:cNvSpPr txBox="1"/>
                        </xdr:nvSpPr>
                        <xdr:spPr>
                          <a:xfrm>
                            <a:off x="3152775" y="10753725"/>
                            <a:ext cx="1009650" cy="161925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14:m>
                              <m:oMathPara xmlns:m="http://schemas.openxmlformats.org/officeDocument/2006/math">
                                <m:oMathParaPr>
                                  <m:jc m:val="centerGroup"/>
                                </m:oMathParaPr>
                                <m:oMath xmlns:m="http://schemas.openxmlformats.org/officeDocument/2006/math">
                                  <m:r>
                                    <a:rPr lang="es-PE" sz="1100" b="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</a:rPr>
                                    <m:t>𝐿𝑂𝑆𝐴</m:t>
                                  </m:r>
                                  <m:r>
                                    <a:rPr lang="es-PE" sz="1100" b="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</a:rPr>
                                    <m:t> </m:t>
                                  </m:r>
                                  <m:r>
                                    <a:rPr lang="es-PE" sz="1100" b="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</a:rPr>
                                    <m:t>𝑀𝐴𝐶𝐼𝑍𝐴</m:t>
                                  </m:r>
                                </m:oMath>
                              </m:oMathPara>
                            </a14:m>
                            <a:endParaRPr lang="es-PE" sz="1100" b="0">
                              <a:solidFill>
                                <a:schemeClr val="bg1"/>
                              </a:solidFill>
                            </a:endParaRPr>
                          </a:p>
                        </xdr:txBody>
                      </xdr:sp>
                    </mc:Choice>
                    <mc:Fallback xmlns="">
                      <xdr:sp macro="" textlink="">
                        <xdr:nvSpPr>
                          <xdr:cNvPr id="387" name="CuadroTexto 386"/>
                          <xdr:cNvSpPr txBox="1"/>
                        </xdr:nvSpPr>
                        <xdr:spPr>
                          <a:xfrm>
                            <a:off x="3152775" y="10753725"/>
                            <a:ext cx="1009650" cy="161925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:r>
                              <a:rPr lang="es-PE" sz="1100" b="0" i="0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a:t>𝐿𝑂𝑆𝐴 𝑀𝐴𝐶𝐼𝑍𝐴</a:t>
                            </a:r>
                            <a:endParaRPr lang="es-PE" sz="1100" b="0">
                              <a:solidFill>
                                <a:schemeClr val="bg1"/>
                              </a:solidFill>
                            </a:endParaRPr>
                          </a:p>
                        </xdr:txBody>
                      </xdr:sp>
                    </mc:Fallback>
                  </mc:AlternateContent>
                </xdr:grpSp>
                <xdr:cxnSp macro="">
                  <xdr:nvCxnSpPr>
                    <xdr:cNvPr id="388" name="Conector recto 387"/>
                    <xdr:cNvCxnSpPr/>
                  </xdr:nvCxnSpPr>
                  <xdr:spPr>
                    <a:xfrm>
                      <a:off x="1524000" y="11249026"/>
                      <a:ext cx="4333875" cy="19049"/>
                    </a:xfrm>
                    <a:prstGeom prst="line">
                      <a:avLst/>
                    </a:prstGeom>
                    <a:ln>
                      <a:solidFill>
                        <a:schemeClr val="accent5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89" name="Conector recto 388"/>
                    <xdr:cNvCxnSpPr/>
                  </xdr:nvCxnSpPr>
                  <xdr:spPr>
                    <a:xfrm>
                      <a:off x="1514475" y="11144251"/>
                      <a:ext cx="0" cy="209549"/>
                    </a:xfrm>
                    <a:prstGeom prst="line">
                      <a:avLst/>
                    </a:prstGeom>
                    <a:ln>
                      <a:solidFill>
                        <a:schemeClr val="accent5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0" name="Conector recto 389"/>
                    <xdr:cNvCxnSpPr/>
                  </xdr:nvCxnSpPr>
                  <xdr:spPr>
                    <a:xfrm>
                      <a:off x="2743200" y="11144251"/>
                      <a:ext cx="0" cy="209549"/>
                    </a:xfrm>
                    <a:prstGeom prst="line">
                      <a:avLst/>
                    </a:prstGeom>
                    <a:ln>
                      <a:solidFill>
                        <a:schemeClr val="accent5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1" name="Conector recto 390"/>
                    <xdr:cNvCxnSpPr/>
                  </xdr:nvCxnSpPr>
                  <xdr:spPr>
                    <a:xfrm>
                      <a:off x="2943225" y="11144251"/>
                      <a:ext cx="0" cy="209549"/>
                    </a:xfrm>
                    <a:prstGeom prst="line">
                      <a:avLst/>
                    </a:prstGeom>
                    <a:ln>
                      <a:solidFill>
                        <a:schemeClr val="accent5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2" name="Conector recto 391"/>
                    <xdr:cNvCxnSpPr/>
                  </xdr:nvCxnSpPr>
                  <xdr:spPr>
                    <a:xfrm>
                      <a:off x="4476750" y="11153776"/>
                      <a:ext cx="0" cy="209549"/>
                    </a:xfrm>
                    <a:prstGeom prst="line">
                      <a:avLst/>
                    </a:prstGeom>
                    <a:ln>
                      <a:solidFill>
                        <a:schemeClr val="accent5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3" name="Conector recto 392"/>
                    <xdr:cNvCxnSpPr/>
                  </xdr:nvCxnSpPr>
                  <xdr:spPr>
                    <a:xfrm>
                      <a:off x="4676775" y="11153776"/>
                      <a:ext cx="0" cy="209549"/>
                    </a:xfrm>
                    <a:prstGeom prst="line">
                      <a:avLst/>
                    </a:prstGeom>
                    <a:ln>
                      <a:solidFill>
                        <a:schemeClr val="accent5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4" name="Conector recto 393"/>
                    <xdr:cNvCxnSpPr/>
                  </xdr:nvCxnSpPr>
                  <xdr:spPr>
                    <a:xfrm>
                      <a:off x="5857875" y="11163301"/>
                      <a:ext cx="0" cy="209549"/>
                    </a:xfrm>
                    <a:prstGeom prst="line">
                      <a:avLst/>
                    </a:prstGeom>
                    <a:ln>
                      <a:solidFill>
                        <a:schemeClr val="accent5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399" name="Conector recto 398"/>
                  <xdr:cNvCxnSpPr/>
                </xdr:nvCxnSpPr>
                <xdr:spPr>
                  <a:xfrm>
                    <a:off x="1524000" y="12115800"/>
                    <a:ext cx="4333875" cy="19049"/>
                  </a:xfrm>
                  <a:prstGeom prst="line">
                    <a:avLst/>
                  </a:prstGeom>
                  <a:ln>
                    <a:solidFill>
                      <a:schemeClr val="bg1">
                        <a:lumMod val="6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00" name="Conector recto 399"/>
                  <xdr:cNvCxnSpPr/>
                </xdr:nvCxnSpPr>
                <xdr:spPr>
                  <a:xfrm>
                    <a:off x="1524000" y="11915775"/>
                    <a:ext cx="0" cy="209549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02" name="Conector recto 401"/>
                  <xdr:cNvCxnSpPr/>
                </xdr:nvCxnSpPr>
                <xdr:spPr>
                  <a:xfrm>
                    <a:off x="2952750" y="11706225"/>
                    <a:ext cx="0" cy="419099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04" name="Conector recto 403"/>
                  <xdr:cNvCxnSpPr/>
                </xdr:nvCxnSpPr>
                <xdr:spPr>
                  <a:xfrm flipH="1">
                    <a:off x="4686300" y="11715750"/>
                    <a:ext cx="9525" cy="419099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9" name="Forma libre 38"/>
                  <xdr:cNvSpPr/>
                </xdr:nvSpPr>
                <xdr:spPr>
                  <a:xfrm>
                    <a:off x="2952750" y="11706225"/>
                    <a:ext cx="1543050" cy="924045"/>
                  </a:xfrm>
                  <a:custGeom>
                    <a:avLst/>
                    <a:gdLst>
                      <a:gd name="connsiteX0" fmla="*/ 0 w 1543050"/>
                      <a:gd name="connsiteY0" fmla="*/ 0 h 867594"/>
                      <a:gd name="connsiteX1" fmla="*/ 219075 w 1543050"/>
                      <a:gd name="connsiteY1" fmla="*/ 457200 h 867594"/>
                      <a:gd name="connsiteX2" fmla="*/ 342900 w 1543050"/>
                      <a:gd name="connsiteY2" fmla="*/ 704850 h 867594"/>
                      <a:gd name="connsiteX3" fmla="*/ 485775 w 1543050"/>
                      <a:gd name="connsiteY3" fmla="*/ 838200 h 867594"/>
                      <a:gd name="connsiteX4" fmla="*/ 742950 w 1543050"/>
                      <a:gd name="connsiteY4" fmla="*/ 866775 h 867594"/>
                      <a:gd name="connsiteX5" fmla="*/ 971550 w 1543050"/>
                      <a:gd name="connsiteY5" fmla="*/ 847725 h 867594"/>
                      <a:gd name="connsiteX6" fmla="*/ 1114425 w 1543050"/>
                      <a:gd name="connsiteY6" fmla="*/ 733425 h 867594"/>
                      <a:gd name="connsiteX7" fmla="*/ 1543050 w 1543050"/>
                      <a:gd name="connsiteY7" fmla="*/ 0 h 867594"/>
                      <a:gd name="connsiteX0" fmla="*/ 0 w 1543050"/>
                      <a:gd name="connsiteY0" fmla="*/ 0 h 923964"/>
                      <a:gd name="connsiteX1" fmla="*/ 219075 w 1543050"/>
                      <a:gd name="connsiteY1" fmla="*/ 457200 h 923964"/>
                      <a:gd name="connsiteX2" fmla="*/ 342900 w 1543050"/>
                      <a:gd name="connsiteY2" fmla="*/ 704850 h 923964"/>
                      <a:gd name="connsiteX3" fmla="*/ 485775 w 1543050"/>
                      <a:gd name="connsiteY3" fmla="*/ 838200 h 923964"/>
                      <a:gd name="connsiteX4" fmla="*/ 742950 w 1543050"/>
                      <a:gd name="connsiteY4" fmla="*/ 923925 h 923964"/>
                      <a:gd name="connsiteX5" fmla="*/ 971550 w 1543050"/>
                      <a:gd name="connsiteY5" fmla="*/ 847725 h 923964"/>
                      <a:gd name="connsiteX6" fmla="*/ 1114425 w 1543050"/>
                      <a:gd name="connsiteY6" fmla="*/ 733425 h 923964"/>
                      <a:gd name="connsiteX7" fmla="*/ 1543050 w 1543050"/>
                      <a:gd name="connsiteY7" fmla="*/ 0 h 923964"/>
                      <a:gd name="connsiteX0" fmla="*/ 0 w 1543050"/>
                      <a:gd name="connsiteY0" fmla="*/ 0 h 923967"/>
                      <a:gd name="connsiteX1" fmla="*/ 219075 w 1543050"/>
                      <a:gd name="connsiteY1" fmla="*/ 457200 h 923967"/>
                      <a:gd name="connsiteX2" fmla="*/ 342900 w 1543050"/>
                      <a:gd name="connsiteY2" fmla="*/ 704850 h 923967"/>
                      <a:gd name="connsiteX3" fmla="*/ 485775 w 1543050"/>
                      <a:gd name="connsiteY3" fmla="*/ 838200 h 923967"/>
                      <a:gd name="connsiteX4" fmla="*/ 742950 w 1543050"/>
                      <a:gd name="connsiteY4" fmla="*/ 923925 h 923967"/>
                      <a:gd name="connsiteX5" fmla="*/ 971550 w 1543050"/>
                      <a:gd name="connsiteY5" fmla="*/ 847725 h 923967"/>
                      <a:gd name="connsiteX6" fmla="*/ 1085850 w 1543050"/>
                      <a:gd name="connsiteY6" fmla="*/ 714375 h 923967"/>
                      <a:gd name="connsiteX7" fmla="*/ 1543050 w 1543050"/>
                      <a:gd name="connsiteY7" fmla="*/ 0 h 923967"/>
                      <a:gd name="connsiteX0" fmla="*/ 0 w 1543050"/>
                      <a:gd name="connsiteY0" fmla="*/ 0 h 923967"/>
                      <a:gd name="connsiteX1" fmla="*/ 219075 w 1543050"/>
                      <a:gd name="connsiteY1" fmla="*/ 457200 h 923967"/>
                      <a:gd name="connsiteX2" fmla="*/ 371475 w 1543050"/>
                      <a:gd name="connsiteY2" fmla="*/ 685800 h 923967"/>
                      <a:gd name="connsiteX3" fmla="*/ 485775 w 1543050"/>
                      <a:gd name="connsiteY3" fmla="*/ 838200 h 923967"/>
                      <a:gd name="connsiteX4" fmla="*/ 742950 w 1543050"/>
                      <a:gd name="connsiteY4" fmla="*/ 923925 h 923967"/>
                      <a:gd name="connsiteX5" fmla="*/ 971550 w 1543050"/>
                      <a:gd name="connsiteY5" fmla="*/ 847725 h 923967"/>
                      <a:gd name="connsiteX6" fmla="*/ 1085850 w 1543050"/>
                      <a:gd name="connsiteY6" fmla="*/ 714375 h 923967"/>
                      <a:gd name="connsiteX7" fmla="*/ 1543050 w 1543050"/>
                      <a:gd name="connsiteY7" fmla="*/ 0 h 923967"/>
                      <a:gd name="connsiteX0" fmla="*/ 0 w 1543050"/>
                      <a:gd name="connsiteY0" fmla="*/ 0 h 923971"/>
                      <a:gd name="connsiteX1" fmla="*/ 219075 w 1543050"/>
                      <a:gd name="connsiteY1" fmla="*/ 457200 h 923971"/>
                      <a:gd name="connsiteX2" fmla="*/ 371475 w 1543050"/>
                      <a:gd name="connsiteY2" fmla="*/ 685800 h 923971"/>
                      <a:gd name="connsiteX3" fmla="*/ 485775 w 1543050"/>
                      <a:gd name="connsiteY3" fmla="*/ 838200 h 923971"/>
                      <a:gd name="connsiteX4" fmla="*/ 742950 w 1543050"/>
                      <a:gd name="connsiteY4" fmla="*/ 923925 h 923971"/>
                      <a:gd name="connsiteX5" fmla="*/ 971550 w 1543050"/>
                      <a:gd name="connsiteY5" fmla="*/ 847725 h 923971"/>
                      <a:gd name="connsiteX6" fmla="*/ 1076325 w 1543050"/>
                      <a:gd name="connsiteY6" fmla="*/ 695325 h 923971"/>
                      <a:gd name="connsiteX7" fmla="*/ 1543050 w 1543050"/>
                      <a:gd name="connsiteY7" fmla="*/ 0 h 923971"/>
                      <a:gd name="connsiteX0" fmla="*/ 0 w 1543050"/>
                      <a:gd name="connsiteY0" fmla="*/ 0 h 924535"/>
                      <a:gd name="connsiteX1" fmla="*/ 219075 w 1543050"/>
                      <a:gd name="connsiteY1" fmla="*/ 457200 h 924535"/>
                      <a:gd name="connsiteX2" fmla="*/ 371475 w 1543050"/>
                      <a:gd name="connsiteY2" fmla="*/ 685800 h 924535"/>
                      <a:gd name="connsiteX3" fmla="*/ 485775 w 1543050"/>
                      <a:gd name="connsiteY3" fmla="*/ 809625 h 924535"/>
                      <a:gd name="connsiteX4" fmla="*/ 742950 w 1543050"/>
                      <a:gd name="connsiteY4" fmla="*/ 923925 h 924535"/>
                      <a:gd name="connsiteX5" fmla="*/ 971550 w 1543050"/>
                      <a:gd name="connsiteY5" fmla="*/ 847725 h 924535"/>
                      <a:gd name="connsiteX6" fmla="*/ 1076325 w 1543050"/>
                      <a:gd name="connsiteY6" fmla="*/ 695325 h 924535"/>
                      <a:gd name="connsiteX7" fmla="*/ 1543050 w 1543050"/>
                      <a:gd name="connsiteY7" fmla="*/ 0 h 924535"/>
                      <a:gd name="connsiteX0" fmla="*/ 0 w 1543050"/>
                      <a:gd name="connsiteY0" fmla="*/ 0 h 924045"/>
                      <a:gd name="connsiteX1" fmla="*/ 219075 w 1543050"/>
                      <a:gd name="connsiteY1" fmla="*/ 457200 h 924045"/>
                      <a:gd name="connsiteX2" fmla="*/ 371475 w 1543050"/>
                      <a:gd name="connsiteY2" fmla="*/ 685800 h 924045"/>
                      <a:gd name="connsiteX3" fmla="*/ 485775 w 1543050"/>
                      <a:gd name="connsiteY3" fmla="*/ 809625 h 924045"/>
                      <a:gd name="connsiteX4" fmla="*/ 742950 w 1543050"/>
                      <a:gd name="connsiteY4" fmla="*/ 923925 h 924045"/>
                      <a:gd name="connsiteX5" fmla="*/ 942975 w 1543050"/>
                      <a:gd name="connsiteY5" fmla="*/ 828675 h 924045"/>
                      <a:gd name="connsiteX6" fmla="*/ 1076325 w 1543050"/>
                      <a:gd name="connsiteY6" fmla="*/ 695325 h 924045"/>
                      <a:gd name="connsiteX7" fmla="*/ 1543050 w 1543050"/>
                      <a:gd name="connsiteY7" fmla="*/ 0 h 92404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  <a:cxn ang="0">
                        <a:pos x="connsiteX5" y="connsiteY5"/>
                      </a:cxn>
                      <a:cxn ang="0">
                        <a:pos x="connsiteX6" y="connsiteY6"/>
                      </a:cxn>
                      <a:cxn ang="0">
                        <a:pos x="connsiteX7" y="connsiteY7"/>
                      </a:cxn>
                    </a:cxnLst>
                    <a:rect l="l" t="t" r="r" b="b"/>
                    <a:pathLst>
                      <a:path w="1543050" h="924045">
                        <a:moveTo>
                          <a:pt x="0" y="0"/>
                        </a:moveTo>
                        <a:cubicBezTo>
                          <a:pt x="80962" y="169862"/>
                          <a:pt x="157163" y="342900"/>
                          <a:pt x="219075" y="457200"/>
                        </a:cubicBezTo>
                        <a:cubicBezTo>
                          <a:pt x="280987" y="571500"/>
                          <a:pt x="327025" y="627063"/>
                          <a:pt x="371475" y="685800"/>
                        </a:cubicBezTo>
                        <a:cubicBezTo>
                          <a:pt x="415925" y="744537"/>
                          <a:pt x="423862" y="769937"/>
                          <a:pt x="485775" y="809625"/>
                        </a:cubicBezTo>
                        <a:cubicBezTo>
                          <a:pt x="547688" y="849313"/>
                          <a:pt x="666750" y="920750"/>
                          <a:pt x="742950" y="923925"/>
                        </a:cubicBezTo>
                        <a:cubicBezTo>
                          <a:pt x="819150" y="927100"/>
                          <a:pt x="887413" y="866775"/>
                          <a:pt x="942975" y="828675"/>
                        </a:cubicBezTo>
                        <a:cubicBezTo>
                          <a:pt x="998537" y="790575"/>
                          <a:pt x="976313" y="833438"/>
                          <a:pt x="1076325" y="695325"/>
                        </a:cubicBezTo>
                        <a:cubicBezTo>
                          <a:pt x="1176338" y="557213"/>
                          <a:pt x="1387475" y="231775"/>
                          <a:pt x="1543050" y="0"/>
                        </a:cubicBezTo>
                      </a:path>
                    </a:pathLst>
                  </a:cu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sp macro="" textlink="">
                <xdr:nvSpPr>
                  <xdr:cNvPr id="40" name="Forma libre 39"/>
                  <xdr:cNvSpPr/>
                </xdr:nvSpPr>
                <xdr:spPr>
                  <a:xfrm>
                    <a:off x="1524000" y="11706225"/>
                    <a:ext cx="1228725" cy="779927"/>
                  </a:xfrm>
                  <a:custGeom>
                    <a:avLst/>
                    <a:gdLst>
                      <a:gd name="connsiteX0" fmla="*/ 1209675 w 1209675"/>
                      <a:gd name="connsiteY0" fmla="*/ 0 h 777674"/>
                      <a:gd name="connsiteX1" fmla="*/ 914400 w 1209675"/>
                      <a:gd name="connsiteY1" fmla="*/ 533400 h 777674"/>
                      <a:gd name="connsiteX2" fmla="*/ 628650 w 1209675"/>
                      <a:gd name="connsiteY2" fmla="*/ 742950 h 777674"/>
                      <a:gd name="connsiteX3" fmla="*/ 371475 w 1209675"/>
                      <a:gd name="connsiteY3" fmla="*/ 723900 h 777674"/>
                      <a:gd name="connsiteX4" fmla="*/ 0 w 1209675"/>
                      <a:gd name="connsiteY4" fmla="*/ 228600 h 777674"/>
                      <a:gd name="connsiteX0" fmla="*/ 1209675 w 1209675"/>
                      <a:gd name="connsiteY0" fmla="*/ 0 h 779927"/>
                      <a:gd name="connsiteX1" fmla="*/ 895350 w 1209675"/>
                      <a:gd name="connsiteY1" fmla="*/ 495300 h 779927"/>
                      <a:gd name="connsiteX2" fmla="*/ 628650 w 1209675"/>
                      <a:gd name="connsiteY2" fmla="*/ 742950 h 779927"/>
                      <a:gd name="connsiteX3" fmla="*/ 371475 w 1209675"/>
                      <a:gd name="connsiteY3" fmla="*/ 723900 h 779927"/>
                      <a:gd name="connsiteX4" fmla="*/ 0 w 1209675"/>
                      <a:gd name="connsiteY4" fmla="*/ 228600 h 779927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1209675" h="779927">
                        <a:moveTo>
                          <a:pt x="1209675" y="0"/>
                        </a:moveTo>
                        <a:cubicBezTo>
                          <a:pt x="1110456" y="204787"/>
                          <a:pt x="992187" y="371475"/>
                          <a:pt x="895350" y="495300"/>
                        </a:cubicBezTo>
                        <a:cubicBezTo>
                          <a:pt x="798513" y="619125"/>
                          <a:pt x="715963" y="704850"/>
                          <a:pt x="628650" y="742950"/>
                        </a:cubicBezTo>
                        <a:cubicBezTo>
                          <a:pt x="541338" y="781050"/>
                          <a:pt x="476250" y="809625"/>
                          <a:pt x="371475" y="723900"/>
                        </a:cubicBezTo>
                        <a:cubicBezTo>
                          <a:pt x="266700" y="638175"/>
                          <a:pt x="0" y="228600"/>
                          <a:pt x="0" y="228600"/>
                        </a:cubicBezTo>
                      </a:path>
                    </a:pathLst>
                  </a:cu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sp macro="" textlink="">
                <xdr:nvSpPr>
                  <xdr:cNvPr id="406" name="Forma libre 405"/>
                  <xdr:cNvSpPr/>
                </xdr:nvSpPr>
                <xdr:spPr>
                  <a:xfrm flipH="1">
                    <a:off x="4695825" y="11706225"/>
                    <a:ext cx="1171575" cy="779927"/>
                  </a:xfrm>
                  <a:custGeom>
                    <a:avLst/>
                    <a:gdLst>
                      <a:gd name="connsiteX0" fmla="*/ 1209675 w 1209675"/>
                      <a:gd name="connsiteY0" fmla="*/ 0 h 777674"/>
                      <a:gd name="connsiteX1" fmla="*/ 914400 w 1209675"/>
                      <a:gd name="connsiteY1" fmla="*/ 533400 h 777674"/>
                      <a:gd name="connsiteX2" fmla="*/ 628650 w 1209675"/>
                      <a:gd name="connsiteY2" fmla="*/ 742950 h 777674"/>
                      <a:gd name="connsiteX3" fmla="*/ 371475 w 1209675"/>
                      <a:gd name="connsiteY3" fmla="*/ 723900 h 777674"/>
                      <a:gd name="connsiteX4" fmla="*/ 0 w 1209675"/>
                      <a:gd name="connsiteY4" fmla="*/ 228600 h 777674"/>
                      <a:gd name="connsiteX0" fmla="*/ 1209675 w 1209675"/>
                      <a:gd name="connsiteY0" fmla="*/ 0 h 779927"/>
                      <a:gd name="connsiteX1" fmla="*/ 895350 w 1209675"/>
                      <a:gd name="connsiteY1" fmla="*/ 495300 h 779927"/>
                      <a:gd name="connsiteX2" fmla="*/ 628650 w 1209675"/>
                      <a:gd name="connsiteY2" fmla="*/ 742950 h 779927"/>
                      <a:gd name="connsiteX3" fmla="*/ 371475 w 1209675"/>
                      <a:gd name="connsiteY3" fmla="*/ 723900 h 779927"/>
                      <a:gd name="connsiteX4" fmla="*/ 0 w 1209675"/>
                      <a:gd name="connsiteY4" fmla="*/ 228600 h 779927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1209675" h="779927">
                        <a:moveTo>
                          <a:pt x="1209675" y="0"/>
                        </a:moveTo>
                        <a:cubicBezTo>
                          <a:pt x="1110456" y="204787"/>
                          <a:pt x="992187" y="371475"/>
                          <a:pt x="895350" y="495300"/>
                        </a:cubicBezTo>
                        <a:cubicBezTo>
                          <a:pt x="798513" y="619125"/>
                          <a:pt x="715963" y="704850"/>
                          <a:pt x="628650" y="742950"/>
                        </a:cubicBezTo>
                        <a:cubicBezTo>
                          <a:pt x="541338" y="781050"/>
                          <a:pt x="476250" y="809625"/>
                          <a:pt x="371475" y="723900"/>
                        </a:cubicBezTo>
                        <a:cubicBezTo>
                          <a:pt x="266700" y="638175"/>
                          <a:pt x="0" y="228600"/>
                          <a:pt x="0" y="228600"/>
                        </a:cubicBezTo>
                      </a:path>
                    </a:pathLst>
                  </a:cu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</xdr:grpSp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414" name="CuadroTexto 413"/>
                  <xdr:cNvSpPr txBox="1"/>
                </xdr:nvSpPr>
                <xdr:spPr>
                  <a:xfrm>
                    <a:off x="647700" y="11982450"/>
                    <a:ext cx="685800" cy="20955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𝐷</m:t>
                          </m:r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.</m:t>
                          </m:r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𝑀</m:t>
                          </m:r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.</m:t>
                          </m:r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𝐹</m:t>
                          </m:r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.=</m:t>
                          </m:r>
                        </m:oMath>
                      </m:oMathPara>
                    </a14:m>
                    <a:endParaRPr lang="es-PE" sz="1200" b="0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414" name="CuadroTexto 413"/>
                  <xdr:cNvSpPr txBox="1"/>
                </xdr:nvSpPr>
                <xdr:spPr>
                  <a:xfrm>
                    <a:off x="647700" y="11982450"/>
                    <a:ext cx="685800" cy="20955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200" b="0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𝐷.𝑀.𝐹.=</a:t>
                    </a:r>
                    <a:endParaRPr lang="es-PE" sz="1200" b="0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29" name="CuadroTexto 428"/>
                <xdr:cNvSpPr txBox="1"/>
              </xdr:nvSpPr>
              <xdr:spPr>
                <a:xfrm>
                  <a:off x="4286250" y="11982451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</m:oMath>
                    </m:oMathPara>
                  </a14:m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29" name="CuadroTexto 428"/>
                <xdr:cNvSpPr txBox="1"/>
              </xdr:nvSpPr>
              <xdr:spPr>
                <a:xfrm>
                  <a:off x="4286250" y="11982451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8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−</a:t>
                  </a:r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30" name="CuadroTexto 429"/>
                <xdr:cNvSpPr txBox="1"/>
              </xdr:nvSpPr>
              <xdr:spPr>
                <a:xfrm>
                  <a:off x="2943225" y="11991976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</m:oMath>
                    </m:oMathPara>
                  </a14:m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30" name="CuadroTexto 429"/>
                <xdr:cNvSpPr txBox="1"/>
              </xdr:nvSpPr>
              <xdr:spPr>
                <a:xfrm>
                  <a:off x="2943225" y="11991976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8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−</a:t>
                  </a:r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31" name="CuadroTexto 430"/>
                <xdr:cNvSpPr txBox="1"/>
              </xdr:nvSpPr>
              <xdr:spPr>
                <a:xfrm>
                  <a:off x="2571750" y="11972926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</m:oMath>
                    </m:oMathPara>
                  </a14:m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31" name="CuadroTexto 430"/>
                <xdr:cNvSpPr txBox="1"/>
              </xdr:nvSpPr>
              <xdr:spPr>
                <a:xfrm>
                  <a:off x="2571750" y="11972926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8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−</a:t>
                  </a:r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32" name="CuadroTexto 431"/>
                <xdr:cNvSpPr txBox="1"/>
              </xdr:nvSpPr>
              <xdr:spPr>
                <a:xfrm>
                  <a:off x="1485900" y="12020551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</m:oMath>
                    </m:oMathPara>
                  </a14:m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32" name="CuadroTexto 431"/>
                <xdr:cNvSpPr txBox="1"/>
              </xdr:nvSpPr>
              <xdr:spPr>
                <a:xfrm>
                  <a:off x="1485900" y="12020551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8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−</a:t>
                  </a:r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34" name="CuadroTexto 433"/>
                <xdr:cNvSpPr txBox="1"/>
              </xdr:nvSpPr>
              <xdr:spPr>
                <a:xfrm>
                  <a:off x="5734050" y="12039601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</m:oMath>
                    </m:oMathPara>
                  </a14:m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34" name="CuadroTexto 433"/>
                <xdr:cNvSpPr txBox="1"/>
              </xdr:nvSpPr>
              <xdr:spPr>
                <a:xfrm>
                  <a:off x="5734050" y="12039601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8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−</a:t>
                  </a:r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35" name="CuadroTexto 434"/>
                <xdr:cNvSpPr txBox="1"/>
              </xdr:nvSpPr>
              <xdr:spPr>
                <a:xfrm>
                  <a:off x="4686300" y="11991976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</m:oMath>
                    </m:oMathPara>
                  </a14:m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35" name="CuadroTexto 434"/>
                <xdr:cNvSpPr txBox="1"/>
              </xdr:nvSpPr>
              <xdr:spPr>
                <a:xfrm>
                  <a:off x="4686300" y="11991976"/>
                  <a:ext cx="180975" cy="17145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8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−</a:t>
                  </a:r>
                  <a:endParaRPr lang="es-PE" sz="800" b="0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36" name="CuadroTexto 435"/>
              <xdr:cNvSpPr txBox="1"/>
            </xdr:nvSpPr>
            <xdr:spPr>
              <a:xfrm>
                <a:off x="1952625" y="12268200"/>
                <a:ext cx="180975" cy="1714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8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</m:oMath>
                  </m:oMathPara>
                </a14:m>
                <a:endParaRPr lang="es-PE" sz="8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36" name="CuadroTexto 435"/>
              <xdr:cNvSpPr txBox="1"/>
            </xdr:nvSpPr>
            <xdr:spPr>
              <a:xfrm>
                <a:off x="1952625" y="12268200"/>
                <a:ext cx="180975" cy="1714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8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+</a:t>
                </a:r>
                <a:endParaRPr lang="es-PE" sz="800" b="0">
                  <a:solidFill>
                    <a:srgbClr val="FF000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37" name="CuadroTexto 436"/>
              <xdr:cNvSpPr txBox="1"/>
            </xdr:nvSpPr>
            <xdr:spPr>
              <a:xfrm>
                <a:off x="5286375" y="12277725"/>
                <a:ext cx="180975" cy="1714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8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</m:oMath>
                  </m:oMathPara>
                </a14:m>
                <a:endParaRPr lang="es-PE" sz="8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37" name="CuadroTexto 436"/>
              <xdr:cNvSpPr txBox="1"/>
            </xdr:nvSpPr>
            <xdr:spPr>
              <a:xfrm>
                <a:off x="5286375" y="12277725"/>
                <a:ext cx="180975" cy="1714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8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+</a:t>
                </a:r>
                <a:endParaRPr lang="es-PE" sz="800" b="0">
                  <a:solidFill>
                    <a:srgbClr val="FF000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38" name="CuadroTexto 437"/>
              <xdr:cNvSpPr txBox="1"/>
            </xdr:nvSpPr>
            <xdr:spPr>
              <a:xfrm>
                <a:off x="3571875" y="12325350"/>
                <a:ext cx="180975" cy="1714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8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</m:oMath>
                  </m:oMathPara>
                </a14:m>
                <a:endParaRPr lang="es-PE" sz="8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38" name="CuadroTexto 437"/>
              <xdr:cNvSpPr txBox="1"/>
            </xdr:nvSpPr>
            <xdr:spPr>
              <a:xfrm>
                <a:off x="3571875" y="12325350"/>
                <a:ext cx="180975" cy="1714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8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+</a:t>
                </a:r>
                <a:endParaRPr lang="es-PE" sz="800" b="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3</xdr:col>
      <xdr:colOff>342900</xdr:colOff>
      <xdr:row>72</xdr:row>
      <xdr:rowOff>9525</xdr:rowOff>
    </xdr:from>
    <xdr:to>
      <xdr:col>3</xdr:col>
      <xdr:colOff>762000</xdr:colOff>
      <xdr:row>73</xdr:row>
      <xdr:rowOff>9525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2" name="CuadroTexto 441"/>
            <xdr:cNvSpPr txBox="1"/>
          </xdr:nvSpPr>
          <xdr:spPr>
            <a:xfrm>
              <a:off x="2457450" y="16383000"/>
              <a:ext cx="419100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𝐴𝑠</m:t>
                        </m:r>
                      </m:e>
                      <m:sub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s-PE" sz="12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2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42" name="CuadroTexto 441"/>
            <xdr:cNvSpPr txBox="1"/>
          </xdr:nvSpPr>
          <xdr:spPr>
            <a:xfrm>
              <a:off x="2457450" y="16383000"/>
              <a:ext cx="419100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PE" sz="12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〖𝐴𝑠〗_𝐷=</a:t>
              </a:r>
              <a:endParaRPr lang="es-PE" sz="12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304800</xdr:colOff>
      <xdr:row>83</xdr:row>
      <xdr:rowOff>9525</xdr:rowOff>
    </xdr:from>
    <xdr:to>
      <xdr:col>4</xdr:col>
      <xdr:colOff>0</xdr:colOff>
      <xdr:row>84</xdr:row>
      <xdr:rowOff>9525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3" name="CuadroTexto 452"/>
            <xdr:cNvSpPr txBox="1"/>
          </xdr:nvSpPr>
          <xdr:spPr>
            <a:xfrm>
              <a:off x="2419350" y="16744950"/>
              <a:ext cx="457200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𝐴𝑠</m:t>
                        </m:r>
                      </m:e>
                      <m:sub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s-PE" sz="12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2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53" name="CuadroTexto 452"/>
            <xdr:cNvSpPr txBox="1"/>
          </xdr:nvSpPr>
          <xdr:spPr>
            <a:xfrm>
              <a:off x="2419350" y="16744950"/>
              <a:ext cx="457200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PE" sz="12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〖𝐴𝑠〗_𝐷=</a:t>
              </a:r>
              <a:endParaRPr lang="es-PE" sz="12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  <xdr:twoCellAnchor>
    <xdr:from>
      <xdr:col>8</xdr:col>
      <xdr:colOff>304800</xdr:colOff>
      <xdr:row>72</xdr:row>
      <xdr:rowOff>9525</xdr:rowOff>
    </xdr:from>
    <xdr:to>
      <xdr:col>9</xdr:col>
      <xdr:colOff>0</xdr:colOff>
      <xdr:row>73</xdr:row>
      <xdr:rowOff>9525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7" name="CuadroTexto 466"/>
            <xdr:cNvSpPr txBox="1"/>
          </xdr:nvSpPr>
          <xdr:spPr>
            <a:xfrm>
              <a:off x="2419350" y="16744950"/>
              <a:ext cx="457200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𝐴𝑠</m:t>
                        </m:r>
                      </m:e>
                      <m:sub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s-PE" sz="12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2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67" name="CuadroTexto 466"/>
            <xdr:cNvSpPr txBox="1"/>
          </xdr:nvSpPr>
          <xdr:spPr>
            <a:xfrm>
              <a:off x="2419350" y="16744950"/>
              <a:ext cx="457200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PE" sz="12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〖𝐴𝑠〗_𝐷=</a:t>
              </a:r>
              <a:endParaRPr lang="es-PE" sz="12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  <xdr:twoCellAnchor>
    <xdr:from>
      <xdr:col>8</xdr:col>
      <xdr:colOff>304800</xdr:colOff>
      <xdr:row>83</xdr:row>
      <xdr:rowOff>9525</xdr:rowOff>
    </xdr:from>
    <xdr:to>
      <xdr:col>9</xdr:col>
      <xdr:colOff>0</xdr:colOff>
      <xdr:row>84</xdr:row>
      <xdr:rowOff>9525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8" name="CuadroTexto 477"/>
            <xdr:cNvSpPr txBox="1"/>
          </xdr:nvSpPr>
          <xdr:spPr>
            <a:xfrm>
              <a:off x="2419350" y="19173825"/>
              <a:ext cx="457200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𝐴𝑠</m:t>
                        </m:r>
                      </m:e>
                      <m:sub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s-PE" sz="12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2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78" name="CuadroTexto 477"/>
            <xdr:cNvSpPr txBox="1"/>
          </xdr:nvSpPr>
          <xdr:spPr>
            <a:xfrm>
              <a:off x="2419350" y="19173825"/>
              <a:ext cx="457200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PE" sz="12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〖𝐴𝑠〗_𝐷=</a:t>
              </a:r>
              <a:endParaRPr lang="es-PE" sz="12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  <xdr:twoCellAnchor>
    <xdr:from>
      <xdr:col>1</xdr:col>
      <xdr:colOff>381444</xdr:colOff>
      <xdr:row>99</xdr:row>
      <xdr:rowOff>9525</xdr:rowOff>
    </xdr:from>
    <xdr:to>
      <xdr:col>8</xdr:col>
      <xdr:colOff>514350</xdr:colOff>
      <xdr:row>111</xdr:row>
      <xdr:rowOff>190503</xdr:rowOff>
    </xdr:to>
    <xdr:grpSp>
      <xdr:nvGrpSpPr>
        <xdr:cNvPr id="138" name="Grupo 137"/>
        <xdr:cNvGrpSpPr/>
      </xdr:nvGrpSpPr>
      <xdr:grpSpPr>
        <a:xfrm>
          <a:off x="981519" y="21116925"/>
          <a:ext cx="5657406" cy="2695578"/>
          <a:chOff x="838200" y="27508200"/>
          <a:chExt cx="5605184" cy="2695578"/>
        </a:xfrm>
      </xdr:grpSpPr>
      <xdr:grpSp>
        <xdr:nvGrpSpPr>
          <xdr:cNvPr id="574" name="Grupo 573"/>
          <xdr:cNvGrpSpPr/>
        </xdr:nvGrpSpPr>
        <xdr:grpSpPr>
          <a:xfrm>
            <a:off x="838200" y="27508200"/>
            <a:ext cx="5605184" cy="2695578"/>
            <a:chOff x="838200" y="27508200"/>
            <a:chExt cx="5605184" cy="2695578"/>
          </a:xfrm>
        </xdr:grpSpPr>
        <xdr:grpSp>
          <xdr:nvGrpSpPr>
            <xdr:cNvPr id="570" name="Grupo 569"/>
            <xdr:cNvGrpSpPr/>
          </xdr:nvGrpSpPr>
          <xdr:grpSpPr>
            <a:xfrm>
              <a:off x="838200" y="27508200"/>
              <a:ext cx="5605184" cy="2695578"/>
              <a:chOff x="838200" y="27508200"/>
              <a:chExt cx="5605184" cy="2695578"/>
            </a:xfrm>
          </xdr:grpSpPr>
          <xdr:grpSp>
            <xdr:nvGrpSpPr>
              <xdr:cNvPr id="545" name="Grupo 544"/>
              <xdr:cNvGrpSpPr/>
            </xdr:nvGrpSpPr>
            <xdr:grpSpPr>
              <a:xfrm>
                <a:off x="838200" y="27508200"/>
                <a:ext cx="5605184" cy="2695578"/>
                <a:chOff x="904875" y="27546300"/>
                <a:chExt cx="5605184" cy="2695578"/>
              </a:xfrm>
            </xdr:grpSpPr>
            <xdr:grpSp>
              <xdr:nvGrpSpPr>
                <xdr:cNvPr id="114" name="Grupo 113"/>
                <xdr:cNvGrpSpPr/>
              </xdr:nvGrpSpPr>
              <xdr:grpSpPr>
                <a:xfrm>
                  <a:off x="904875" y="27546300"/>
                  <a:ext cx="5605184" cy="2695578"/>
                  <a:chOff x="904875" y="27546300"/>
                  <a:chExt cx="5605184" cy="2695578"/>
                </a:xfrm>
              </xdr:grpSpPr>
              <xdr:grpSp>
                <xdr:nvGrpSpPr>
                  <xdr:cNvPr id="88" name="Grupo 87"/>
                  <xdr:cNvGrpSpPr/>
                </xdr:nvGrpSpPr>
                <xdr:grpSpPr>
                  <a:xfrm>
                    <a:off x="904875" y="27546300"/>
                    <a:ext cx="5605184" cy="2695578"/>
                    <a:chOff x="904875" y="27546300"/>
                    <a:chExt cx="5605184" cy="2695578"/>
                  </a:xfrm>
                </xdr:grpSpPr>
                <xdr:grpSp>
                  <xdr:nvGrpSpPr>
                    <xdr:cNvPr id="87" name="Grupo 86"/>
                    <xdr:cNvGrpSpPr/>
                  </xdr:nvGrpSpPr>
                  <xdr:grpSpPr>
                    <a:xfrm>
                      <a:off x="904875" y="27755850"/>
                      <a:ext cx="5605184" cy="2486028"/>
                      <a:chOff x="971550" y="28060650"/>
                      <a:chExt cx="5605184" cy="2486028"/>
                    </a:xfrm>
                  </xdr:grpSpPr>
                  <mc:AlternateContent xmlns:mc="http://schemas.openxmlformats.org/markup-compatibility/2006" xmlns:a14="http://schemas.microsoft.com/office/drawing/2010/main">
                    <mc:Choice Requires="a14">
                      <xdr:sp macro="" textlink="">
                        <xdr:nvSpPr>
                          <xdr:cNvPr id="293" name="CuadroTexto 292"/>
                          <xdr:cNvSpPr txBox="1"/>
                        </xdr:nvSpPr>
                        <xdr:spPr>
                          <a:xfrm>
                            <a:off x="5995709" y="30346650"/>
                            <a:ext cx="581025" cy="200028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ctr">
                            <a:noAutofit/>
                          </a:bodyPr>
                          <a:lstStyle/>
                          <a:p>
                            <a:pPr/>
                            <a14:m>
                              <m:oMathPara xmlns:m="http://schemas.openxmlformats.org/officeDocument/2006/math">
                                <m:oMathParaPr>
                                  <m:jc m:val="left"/>
                                </m:oMathParaPr>
                                <m:oMath xmlns:m="http://schemas.openxmlformats.org/officeDocument/2006/math">
                                  <m:r>
                                    <a:rPr lang="es-PE" sz="1100" b="0" i="1" u="sng">
                                      <a:solidFill>
                                        <a:srgbClr val="002060"/>
                                      </a:solidFill>
                                      <a:latin typeface="Cambria Math" panose="02040503050406030204" pitchFamily="18" charset="0"/>
                                    </a:rPr>
                                    <m:t>𝑃𝐿𝐴𝑁𝑇𝐴</m:t>
                                  </m:r>
                                </m:oMath>
                              </m:oMathPara>
                            </a14:m>
                            <a:endParaRPr lang="es-PE" sz="1100" b="0" u="sng">
                              <a:solidFill>
                                <a:srgbClr val="002060"/>
                              </a:solidFill>
                            </a:endParaRPr>
                          </a:p>
                        </xdr:txBody>
                      </xdr:sp>
                    </mc:Choice>
                    <mc:Fallback xmlns="">
                      <xdr:sp macro="" textlink="">
                        <xdr:nvSpPr>
                          <xdr:cNvPr id="293" name="CuadroTexto 292"/>
                          <xdr:cNvSpPr txBox="1"/>
                        </xdr:nvSpPr>
                        <xdr:spPr>
                          <a:xfrm>
                            <a:off x="5995709" y="30346650"/>
                            <a:ext cx="581025" cy="200028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ctr">
                            <a:noAutofit/>
                          </a:bodyPr>
                          <a:lstStyle/>
                          <a:p>
                            <a:pPr/>
                            <a:r>
                              <a:rPr lang="es-PE" sz="1100" b="0" i="0" u="sng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a:t>𝑃𝐿𝐴𝑁𝑇𝐴</a:t>
                            </a:r>
                            <a:endParaRPr lang="es-PE" sz="1100" b="0" u="sng">
                              <a:solidFill>
                                <a:srgbClr val="002060"/>
                              </a:solidFill>
                            </a:endParaRPr>
                          </a:p>
                        </xdr:txBody>
                      </xdr:sp>
                    </mc:Fallback>
                  </mc:AlternateContent>
                  <xdr:grpSp>
                    <xdr:nvGrpSpPr>
                      <xdr:cNvPr id="86" name="Grupo 85"/>
                      <xdr:cNvGrpSpPr/>
                    </xdr:nvGrpSpPr>
                    <xdr:grpSpPr>
                      <a:xfrm>
                        <a:off x="971550" y="28060650"/>
                        <a:ext cx="5534025" cy="2095503"/>
                        <a:chOff x="971550" y="28060650"/>
                        <a:chExt cx="5534025" cy="2095503"/>
                      </a:xfrm>
                    </xdr:grpSpPr>
                    <xdr:grpSp>
                      <xdr:nvGrpSpPr>
                        <xdr:cNvPr id="84" name="Grupo 83"/>
                        <xdr:cNvGrpSpPr/>
                      </xdr:nvGrpSpPr>
                      <xdr:grpSpPr>
                        <a:xfrm>
                          <a:off x="971550" y="28060650"/>
                          <a:ext cx="5124903" cy="2095503"/>
                          <a:chOff x="971550" y="28060650"/>
                          <a:chExt cx="5124903" cy="2095503"/>
                        </a:xfrm>
                      </xdr:grpSpPr>
                      <xdr:grpSp>
                        <xdr:nvGrpSpPr>
                          <xdr:cNvPr id="83" name="Grupo 82"/>
                          <xdr:cNvGrpSpPr/>
                        </xdr:nvGrpSpPr>
                        <xdr:grpSpPr>
                          <a:xfrm>
                            <a:off x="971550" y="28060650"/>
                            <a:ext cx="5124903" cy="2095503"/>
                            <a:chOff x="971550" y="28060650"/>
                            <a:chExt cx="5124903" cy="2095503"/>
                          </a:xfrm>
                        </xdr:grpSpPr>
                        <xdr:grpSp>
                          <xdr:nvGrpSpPr>
                            <xdr:cNvPr id="294" name="Grupo 293"/>
                            <xdr:cNvGrpSpPr/>
                          </xdr:nvGrpSpPr>
                          <xdr:grpSpPr>
                            <a:xfrm>
                              <a:off x="971550" y="28060650"/>
                              <a:ext cx="5124903" cy="2095503"/>
                              <a:chOff x="800100" y="2552697"/>
                              <a:chExt cx="5124903" cy="2095503"/>
                            </a:xfrm>
                          </xdr:grpSpPr>
                          <xdr:grpSp>
                            <xdr:nvGrpSpPr>
                              <xdr:cNvPr id="308" name="Grupo 307"/>
                              <xdr:cNvGrpSpPr/>
                            </xdr:nvGrpSpPr>
                            <xdr:grpSpPr>
                              <a:xfrm>
                                <a:off x="800100" y="2552697"/>
                                <a:ext cx="5124903" cy="2095503"/>
                                <a:chOff x="800100" y="2552697"/>
                                <a:chExt cx="5124903" cy="2095503"/>
                              </a:xfrm>
                            </xdr:grpSpPr>
                            <xdr:grpSp>
                              <xdr:nvGrpSpPr>
                                <xdr:cNvPr id="345" name="Grupo 344"/>
                                <xdr:cNvGrpSpPr/>
                              </xdr:nvGrpSpPr>
                              <xdr:grpSpPr>
                                <a:xfrm>
                                  <a:off x="1224815" y="2552697"/>
                                  <a:ext cx="4700188" cy="2095503"/>
                                  <a:chOff x="1219200" y="2552697"/>
                                  <a:chExt cx="4620078" cy="2095503"/>
                                </a:xfrm>
                              </xdr:grpSpPr>
                              <xdr:grpSp>
                                <xdr:nvGrpSpPr>
                                  <xdr:cNvPr id="348" name="Grupo 347"/>
                                  <xdr:cNvGrpSpPr/>
                                </xdr:nvGrpSpPr>
                                <xdr:grpSpPr>
                                  <a:xfrm>
                                    <a:off x="1219200" y="2552698"/>
                                    <a:ext cx="4620078" cy="2095502"/>
                                    <a:chOff x="1219200" y="2552698"/>
                                    <a:chExt cx="4620078" cy="2095502"/>
                                  </a:xfrm>
                                </xdr:grpSpPr>
                                <xdr:sp macro="" textlink="">
                                  <xdr:nvSpPr>
                                    <xdr:cNvPr id="363" name="Rectángulo 362"/>
                                    <xdr:cNvSpPr/>
                                  </xdr:nvSpPr>
                                  <xdr:spPr>
                                    <a:xfrm>
                                      <a:off x="1219200" y="2823933"/>
                                      <a:ext cx="180975" cy="1552578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bg2">
                                        <a:lumMod val="90000"/>
                                      </a:schemeClr>
                                    </a:solidFill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55" name="Rectángulo 354"/>
                                    <xdr:cNvSpPr/>
                                  </xdr:nvSpPr>
                                  <xdr:spPr>
                                    <a:xfrm>
                                      <a:off x="1219200" y="2552698"/>
                                      <a:ext cx="180975" cy="2667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accent3"/>
                                    </a:solidFill>
                                    <a:ln>
                                      <a:solidFill>
                                        <a:schemeClr val="accent3">
                                          <a:lumMod val="7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56" name="Rectángulo 355"/>
                                    <xdr:cNvSpPr/>
                                  </xdr:nvSpPr>
                                  <xdr:spPr>
                                    <a:xfrm>
                                      <a:off x="1219200" y="4381498"/>
                                      <a:ext cx="180975" cy="2667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accent3"/>
                                    </a:solidFill>
                                    <a:ln>
                                      <a:solidFill>
                                        <a:schemeClr val="accent3">
                                          <a:lumMod val="7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57" name="Rectángulo 356"/>
                                    <xdr:cNvSpPr/>
                                  </xdr:nvSpPr>
                                  <xdr:spPr>
                                    <a:xfrm>
                                      <a:off x="2609850" y="2552698"/>
                                      <a:ext cx="180975" cy="2667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accent3"/>
                                    </a:solidFill>
                                    <a:ln>
                                      <a:solidFill>
                                        <a:schemeClr val="accent3">
                                          <a:lumMod val="7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58" name="Rectángulo 357"/>
                                    <xdr:cNvSpPr/>
                                  </xdr:nvSpPr>
                                  <xdr:spPr>
                                    <a:xfrm>
                                      <a:off x="2609850" y="4381498"/>
                                      <a:ext cx="180975" cy="2667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accent3"/>
                                    </a:solidFill>
                                    <a:ln>
                                      <a:solidFill>
                                        <a:schemeClr val="accent3">
                                          <a:lumMod val="7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59" name="Rectángulo 358"/>
                                    <xdr:cNvSpPr/>
                                  </xdr:nvSpPr>
                                  <xdr:spPr>
                                    <a:xfrm>
                                      <a:off x="4314825" y="2552698"/>
                                      <a:ext cx="180975" cy="2667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accent3"/>
                                    </a:solidFill>
                                    <a:ln>
                                      <a:solidFill>
                                        <a:schemeClr val="accent3">
                                          <a:lumMod val="7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60" name="Rectángulo 359"/>
                                    <xdr:cNvSpPr/>
                                  </xdr:nvSpPr>
                                  <xdr:spPr>
                                    <a:xfrm>
                                      <a:off x="4314825" y="4381498"/>
                                      <a:ext cx="180975" cy="2667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accent3"/>
                                    </a:solidFill>
                                    <a:ln>
                                      <a:solidFill>
                                        <a:schemeClr val="accent3">
                                          <a:lumMod val="7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61" name="Rectángulo 360"/>
                                    <xdr:cNvSpPr/>
                                  </xdr:nvSpPr>
                                  <xdr:spPr>
                                    <a:xfrm>
                                      <a:off x="5657850" y="2552698"/>
                                      <a:ext cx="180975" cy="2667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accent3"/>
                                    </a:solidFill>
                                    <a:ln>
                                      <a:solidFill>
                                        <a:schemeClr val="accent3">
                                          <a:lumMod val="7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62" name="Rectángulo 361"/>
                                    <xdr:cNvSpPr/>
                                  </xdr:nvSpPr>
                                  <xdr:spPr>
                                    <a:xfrm>
                                      <a:off x="5657850" y="4381498"/>
                                      <a:ext cx="180975" cy="266702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accent3"/>
                                    </a:solidFill>
                                    <a:ln>
                                      <a:solidFill>
                                        <a:schemeClr val="accent3">
                                          <a:lumMod val="7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64" name="Rectángulo 363"/>
                                    <xdr:cNvSpPr/>
                                  </xdr:nvSpPr>
                                  <xdr:spPr>
                                    <a:xfrm>
                                      <a:off x="2607582" y="2826654"/>
                                      <a:ext cx="180975" cy="1552578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bg2">
                                        <a:lumMod val="90000"/>
                                      </a:schemeClr>
                                    </a:solidFill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65" name="Rectángulo 364"/>
                                    <xdr:cNvSpPr/>
                                  </xdr:nvSpPr>
                                  <xdr:spPr>
                                    <a:xfrm>
                                      <a:off x="4313010" y="2826655"/>
                                      <a:ext cx="180975" cy="1552578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bg2">
                                        <a:lumMod val="90000"/>
                                      </a:schemeClr>
                                    </a:solidFill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366" name="Rectángulo 365"/>
                                    <xdr:cNvSpPr/>
                                  </xdr:nvSpPr>
                                  <xdr:spPr>
                                    <a:xfrm>
                                      <a:off x="5658303" y="2824840"/>
                                      <a:ext cx="180975" cy="1552578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bg2">
                                        <a:lumMod val="90000"/>
                                      </a:schemeClr>
                                    </a:solidFill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marL="0" indent="0" algn="l"/>
                                      <a:endParaRPr lang="es-PE" sz="11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endParaRPr>
                                    </a:p>
                                  </xdr:txBody>
                                </xdr:sp>
                              </xdr:grpSp>
                              <xdr:sp macro="" textlink="">
                                <xdr:nvSpPr>
                                  <xdr:cNvPr id="349" name="Rectángulo 348"/>
                                  <xdr:cNvSpPr/>
                                </xdr:nvSpPr>
                                <xdr:spPr>
                                  <a:xfrm>
                                    <a:off x="1409700" y="2552697"/>
                                    <a:ext cx="1190625" cy="180978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350" name="Rectángulo 349"/>
                                  <xdr:cNvSpPr/>
                                </xdr:nvSpPr>
                                <xdr:spPr>
                                  <a:xfrm>
                                    <a:off x="1409700" y="4467222"/>
                                    <a:ext cx="1190625" cy="180978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351" name="Rectángulo 350"/>
                                  <xdr:cNvSpPr/>
                                </xdr:nvSpPr>
                                <xdr:spPr>
                                  <a:xfrm>
                                    <a:off x="4505325" y="2552697"/>
                                    <a:ext cx="1152525" cy="180978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352" name="Rectángulo 351"/>
                                  <xdr:cNvSpPr/>
                                </xdr:nvSpPr>
                                <xdr:spPr>
                                  <a:xfrm>
                                    <a:off x="4505325" y="4467222"/>
                                    <a:ext cx="1152525" cy="180978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353" name="Rectángulo 352"/>
                                  <xdr:cNvSpPr/>
                                </xdr:nvSpPr>
                                <xdr:spPr>
                                  <a:xfrm>
                                    <a:off x="2795681" y="2552697"/>
                                    <a:ext cx="1509618" cy="180975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354" name="Rectángulo 353"/>
                                  <xdr:cNvSpPr/>
                                </xdr:nvSpPr>
                                <xdr:spPr>
                                  <a:xfrm>
                                    <a:off x="2800350" y="4467222"/>
                                    <a:ext cx="1504950" cy="180978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</xdr:grpSp>
                            <xdr:grpSp>
                              <xdr:nvGrpSpPr>
                                <xdr:cNvPr id="317" name="Grupo 316"/>
                                <xdr:cNvGrpSpPr/>
                              </xdr:nvGrpSpPr>
                              <xdr:grpSpPr>
                                <a:xfrm>
                                  <a:off x="800100" y="4133850"/>
                                  <a:ext cx="685800" cy="209550"/>
                                  <a:chOff x="1133475" y="4524375"/>
                                  <a:chExt cx="685800" cy="209550"/>
                                </a:xfrm>
                              </xdr:grpSpPr>
                              <xdr:sp macro="" textlink="">
                                <xdr:nvSpPr>
                                  <xdr:cNvPr id="330" name="Conector 329"/>
                                  <xdr:cNvSpPr/>
                                </xdr:nvSpPr>
                                <xdr:spPr>
                                  <a:xfrm>
                                    <a:off x="1133475" y="4524375"/>
                                    <a:ext cx="219075" cy="209550"/>
                                  </a:xfrm>
                                  <a:prstGeom prst="flowChartConnector">
                                    <a:avLst/>
                                  </a:prstGeom>
                                  <a:solidFill>
                                    <a:schemeClr val="bg2"/>
                                  </a:solidFill>
                                  <a:ln w="19050">
                                    <a:prstDash val="sysDash"/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ctr"/>
                                  <a:lstStyle/>
                                  <a:p>
                                    <a:pPr algn="ctr"/>
                                    <a:r>
                                      <a:rPr lang="es-PE" sz="1100" b="1">
                                        <a:solidFill>
                                          <a:srgbClr val="C00000"/>
                                        </a:solidFill>
                                      </a:rPr>
                                      <a:t>X</a:t>
                                    </a:r>
                                  </a:p>
                                </xdr:txBody>
                              </xdr:sp>
                              <xdr:cxnSp macro="">
                                <xdr:nvCxnSpPr>
                                  <xdr:cNvPr id="331" name="Conector recto 330"/>
                                  <xdr:cNvCxnSpPr/>
                                </xdr:nvCxnSpPr>
                                <xdr:spPr>
                                  <a:xfrm flipV="1">
                                    <a:off x="1357314" y="4629147"/>
                                    <a:ext cx="461961" cy="5"/>
                                  </a:xfrm>
                                  <a:prstGeom prst="line">
                                    <a:avLst/>
                                  </a:prstGeom>
                                  <a:ln w="19050">
                                    <a:solidFill>
                                      <a:schemeClr val="accent1">
                                        <a:lumMod val="75000"/>
                                      </a:schemeClr>
                                    </a:solidFill>
                                    <a:prstDash val="dash"/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</xdr:grpSp>
                          <xdr:cxnSp macro="">
                            <xdr:nvCxnSpPr>
                              <xdr:cNvPr id="299" name="Conector recto 298"/>
                              <xdr:cNvCxnSpPr/>
                            </xdr:nvCxnSpPr>
                            <xdr:spPr>
                              <a:xfrm flipV="1">
                                <a:off x="1304925" y="3838572"/>
                                <a:ext cx="1866900" cy="4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00" name="Conector recto 299"/>
                              <xdr:cNvCxnSpPr/>
                            </xdr:nvCxnSpPr>
                            <xdr:spPr>
                              <a:xfrm>
                                <a:off x="2033338" y="2647950"/>
                                <a:ext cx="0" cy="1914525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C0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grpSp>
                          <xdr:nvGrpSpPr>
                            <xdr:cNvPr id="82" name="Grupo 81"/>
                            <xdr:cNvGrpSpPr/>
                          </xdr:nvGrpSpPr>
                          <xdr:grpSpPr>
                            <a:xfrm>
                              <a:off x="2209360" y="28155900"/>
                              <a:ext cx="228600" cy="1905003"/>
                              <a:chOff x="2209360" y="28155900"/>
                              <a:chExt cx="228600" cy="1905003"/>
                            </a:xfrm>
                          </xdr:grpSpPr>
                          <xdr:cxnSp macro="">
                            <xdr:nvCxnSpPr>
                              <xdr:cNvPr id="519" name="Conector recto 518"/>
                              <xdr:cNvCxnSpPr/>
                            </xdr:nvCxnSpPr>
                            <xdr:spPr>
                              <a:xfrm flipV="1">
                                <a:off x="2209360" y="28155900"/>
                                <a:ext cx="228600" cy="3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C0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20" name="Conector recto 519"/>
                              <xdr:cNvCxnSpPr/>
                            </xdr:nvCxnSpPr>
                            <xdr:spPr>
                              <a:xfrm flipV="1">
                                <a:off x="2209360" y="30060900"/>
                                <a:ext cx="228600" cy="3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C0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</xdr:grpSp>
                      <xdr:cxnSp macro="">
                        <xdr:nvCxnSpPr>
                          <xdr:cNvPr id="521" name="Conector recto 520"/>
                          <xdr:cNvCxnSpPr/>
                        </xdr:nvCxnSpPr>
                        <xdr:spPr>
                          <a:xfrm>
                            <a:off x="3771548" y="28155903"/>
                            <a:ext cx="0" cy="1914525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C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22" name="Conector recto 521"/>
                          <xdr:cNvCxnSpPr/>
                        </xdr:nvCxnSpPr>
                        <xdr:spPr>
                          <a:xfrm flipV="1">
                            <a:off x="3776121" y="28155900"/>
                            <a:ext cx="228600" cy="3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C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23" name="Conector recto 522"/>
                          <xdr:cNvCxnSpPr/>
                        </xdr:nvCxnSpPr>
                        <xdr:spPr>
                          <a:xfrm flipV="1">
                            <a:off x="3776121" y="30060900"/>
                            <a:ext cx="228600" cy="3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C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24" name="Conector recto 523"/>
                          <xdr:cNvCxnSpPr/>
                        </xdr:nvCxnSpPr>
                        <xdr:spPr>
                          <a:xfrm>
                            <a:off x="5314950" y="28165428"/>
                            <a:ext cx="0" cy="1914525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C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25" name="Conector recto 524"/>
                          <xdr:cNvCxnSpPr/>
                        </xdr:nvCxnSpPr>
                        <xdr:spPr>
                          <a:xfrm flipV="1">
                            <a:off x="5319522" y="28165425"/>
                            <a:ext cx="228600" cy="3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C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26" name="Conector recto 525"/>
                          <xdr:cNvCxnSpPr/>
                        </xdr:nvCxnSpPr>
                        <xdr:spPr>
                          <a:xfrm flipV="1">
                            <a:off x="5319522" y="30070425"/>
                            <a:ext cx="228600" cy="3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C0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sp macro="" textlink="">
                      <xdr:nvSpPr>
                        <xdr:cNvPr id="527" name="Conector 526"/>
                        <xdr:cNvSpPr/>
                      </xdr:nvSpPr>
                      <xdr:spPr>
                        <a:xfrm>
                          <a:off x="6286500" y="29632275"/>
                          <a:ext cx="219075" cy="209550"/>
                        </a:xfrm>
                        <a:prstGeom prst="flowChartConnector">
                          <a:avLst/>
                        </a:prstGeom>
                        <a:solidFill>
                          <a:schemeClr val="bg2"/>
                        </a:solidFill>
                        <a:ln w="19050">
                          <a:prstDash val="sys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ctr"/>
                        <a:lstStyle/>
                        <a:p>
                          <a:pPr algn="ctr"/>
                          <a:r>
                            <a:rPr lang="es-PE" sz="1100" b="1">
                              <a:solidFill>
                                <a:srgbClr val="C00000"/>
                              </a:solidFill>
                            </a:rPr>
                            <a:t>X</a:t>
                          </a:r>
                        </a:p>
                      </xdr:txBody>
                    </xdr:sp>
                    <xdr:cxnSp macro="">
                      <xdr:nvCxnSpPr>
                        <xdr:cNvPr id="528" name="Conector recto 527"/>
                        <xdr:cNvCxnSpPr/>
                      </xdr:nvCxnSpPr>
                      <xdr:spPr>
                        <a:xfrm flipV="1">
                          <a:off x="5815014" y="29746572"/>
                          <a:ext cx="461961" cy="5"/>
                        </a:xfrm>
                        <a:prstGeom prst="line">
                          <a:avLst/>
                        </a:prstGeom>
                        <a:ln w="19050">
                          <a:solidFill>
                            <a:schemeClr val="accent1">
                              <a:lumMod val="75000"/>
                            </a:schemeClr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  <xdr:sp macro="" textlink="">
                  <xdr:nvSpPr>
                    <xdr:cNvPr id="532" name="Forma libre 531"/>
                    <xdr:cNvSpPr/>
                  </xdr:nvSpPr>
                  <xdr:spPr>
                    <a:xfrm flipH="1">
                      <a:off x="1867015" y="27555824"/>
                      <a:ext cx="283113" cy="496523"/>
                    </a:xfrm>
                    <a:custGeom>
                      <a:avLst/>
                      <a:gdLst>
                        <a:gd name="connsiteX0" fmla="*/ 0 w 447675"/>
                        <a:gd name="connsiteY0" fmla="*/ 266700 h 372698"/>
                        <a:gd name="connsiteX1" fmla="*/ 38100 w 447675"/>
                        <a:gd name="connsiteY1" fmla="*/ 361950 h 372698"/>
                        <a:gd name="connsiteX2" fmla="*/ 123825 w 447675"/>
                        <a:gd name="connsiteY2" fmla="*/ 361950 h 372698"/>
                        <a:gd name="connsiteX3" fmla="*/ 190500 w 447675"/>
                        <a:gd name="connsiteY3" fmla="*/ 285750 h 372698"/>
                        <a:gd name="connsiteX4" fmla="*/ 447675 w 447675"/>
                        <a:gd name="connsiteY4" fmla="*/ 0 h 372698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</a:cxnLst>
                      <a:rect l="l" t="t" r="r" b="b"/>
                      <a:pathLst>
                        <a:path w="447675" h="372698">
                          <a:moveTo>
                            <a:pt x="0" y="266700"/>
                          </a:moveTo>
                          <a:cubicBezTo>
                            <a:pt x="8731" y="306387"/>
                            <a:pt x="17463" y="346075"/>
                            <a:pt x="38100" y="361950"/>
                          </a:cubicBezTo>
                          <a:cubicBezTo>
                            <a:pt x="58738" y="377825"/>
                            <a:pt x="98425" y="374650"/>
                            <a:pt x="123825" y="361950"/>
                          </a:cubicBezTo>
                          <a:cubicBezTo>
                            <a:pt x="149225" y="349250"/>
                            <a:pt x="190500" y="285750"/>
                            <a:pt x="190500" y="285750"/>
                          </a:cubicBezTo>
                          <a:lnTo>
                            <a:pt x="447675" y="0"/>
                          </a:lnTo>
                        </a:path>
                      </a:pathLst>
                    </a:custGeom>
                    <a:noFill/>
                    <a:ln w="19050">
                      <a:solidFill>
                        <a:srgbClr val="0070C0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539" name="Forma libre 538"/>
                    <xdr:cNvSpPr/>
                  </xdr:nvSpPr>
                  <xdr:spPr>
                    <a:xfrm flipH="1">
                      <a:off x="3405260" y="27546300"/>
                      <a:ext cx="311424" cy="525098"/>
                    </a:xfrm>
                    <a:custGeom>
                      <a:avLst/>
                      <a:gdLst>
                        <a:gd name="connsiteX0" fmla="*/ 0 w 447675"/>
                        <a:gd name="connsiteY0" fmla="*/ 266700 h 372698"/>
                        <a:gd name="connsiteX1" fmla="*/ 38100 w 447675"/>
                        <a:gd name="connsiteY1" fmla="*/ 361950 h 372698"/>
                        <a:gd name="connsiteX2" fmla="*/ 123825 w 447675"/>
                        <a:gd name="connsiteY2" fmla="*/ 361950 h 372698"/>
                        <a:gd name="connsiteX3" fmla="*/ 190500 w 447675"/>
                        <a:gd name="connsiteY3" fmla="*/ 285750 h 372698"/>
                        <a:gd name="connsiteX4" fmla="*/ 447675 w 447675"/>
                        <a:gd name="connsiteY4" fmla="*/ 0 h 372698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</a:cxnLst>
                      <a:rect l="l" t="t" r="r" b="b"/>
                      <a:pathLst>
                        <a:path w="447675" h="372698">
                          <a:moveTo>
                            <a:pt x="0" y="266700"/>
                          </a:moveTo>
                          <a:cubicBezTo>
                            <a:pt x="8731" y="306387"/>
                            <a:pt x="17463" y="346075"/>
                            <a:pt x="38100" y="361950"/>
                          </a:cubicBezTo>
                          <a:cubicBezTo>
                            <a:pt x="58738" y="377825"/>
                            <a:pt x="98425" y="374650"/>
                            <a:pt x="123825" y="361950"/>
                          </a:cubicBezTo>
                          <a:cubicBezTo>
                            <a:pt x="149225" y="349250"/>
                            <a:pt x="190500" y="285750"/>
                            <a:pt x="190500" y="285750"/>
                          </a:cubicBezTo>
                          <a:lnTo>
                            <a:pt x="447675" y="0"/>
                          </a:lnTo>
                        </a:path>
                      </a:pathLst>
                    </a:custGeom>
                    <a:noFill/>
                    <a:ln w="19050">
                      <a:solidFill>
                        <a:srgbClr val="0070C0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540" name="Forma libre 539"/>
                    <xdr:cNvSpPr/>
                  </xdr:nvSpPr>
                  <xdr:spPr>
                    <a:xfrm flipH="1">
                      <a:off x="4952940" y="27546300"/>
                      <a:ext cx="295331" cy="525098"/>
                    </a:xfrm>
                    <a:custGeom>
                      <a:avLst/>
                      <a:gdLst>
                        <a:gd name="connsiteX0" fmla="*/ 0 w 447675"/>
                        <a:gd name="connsiteY0" fmla="*/ 266700 h 372698"/>
                        <a:gd name="connsiteX1" fmla="*/ 38100 w 447675"/>
                        <a:gd name="connsiteY1" fmla="*/ 361950 h 372698"/>
                        <a:gd name="connsiteX2" fmla="*/ 123825 w 447675"/>
                        <a:gd name="connsiteY2" fmla="*/ 361950 h 372698"/>
                        <a:gd name="connsiteX3" fmla="*/ 190500 w 447675"/>
                        <a:gd name="connsiteY3" fmla="*/ 285750 h 372698"/>
                        <a:gd name="connsiteX4" fmla="*/ 447675 w 447675"/>
                        <a:gd name="connsiteY4" fmla="*/ 0 h 372698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</a:cxnLst>
                      <a:rect l="l" t="t" r="r" b="b"/>
                      <a:pathLst>
                        <a:path w="447675" h="372698">
                          <a:moveTo>
                            <a:pt x="0" y="266700"/>
                          </a:moveTo>
                          <a:cubicBezTo>
                            <a:pt x="8731" y="306387"/>
                            <a:pt x="17463" y="346075"/>
                            <a:pt x="38100" y="361950"/>
                          </a:cubicBezTo>
                          <a:cubicBezTo>
                            <a:pt x="58738" y="377825"/>
                            <a:pt x="98425" y="374650"/>
                            <a:pt x="123825" y="361950"/>
                          </a:cubicBezTo>
                          <a:cubicBezTo>
                            <a:pt x="149225" y="349250"/>
                            <a:pt x="190500" y="285750"/>
                            <a:pt x="190500" y="285750"/>
                          </a:cubicBezTo>
                          <a:lnTo>
                            <a:pt x="447675" y="0"/>
                          </a:lnTo>
                        </a:path>
                      </a:pathLst>
                    </a:custGeom>
                    <a:noFill/>
                    <a:ln w="19050">
                      <a:solidFill>
                        <a:srgbClr val="0070C0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</xdr:grpSp>
              <xdr:cxnSp macro="">
                <xdr:nvCxnSpPr>
                  <xdr:cNvPr id="541" name="Conector recto 540"/>
                  <xdr:cNvCxnSpPr/>
                </xdr:nvCxnSpPr>
                <xdr:spPr>
                  <a:xfrm>
                    <a:off x="2619375" y="28984575"/>
                    <a:ext cx="2190750" cy="0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42" name="Conector recto 541"/>
                  <xdr:cNvCxnSpPr/>
                </xdr:nvCxnSpPr>
                <xdr:spPr>
                  <a:xfrm flipV="1">
                    <a:off x="4086225" y="29041725"/>
                    <a:ext cx="1866900" cy="4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20" name="Conector recto 119"/>
                <xdr:cNvCxnSpPr/>
              </xdr:nvCxnSpPr>
              <xdr:spPr>
                <a:xfrm flipV="1">
                  <a:off x="1409700" y="28908375"/>
                  <a:ext cx="0" cy="142876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44" name="Conector recto 543"/>
                <xdr:cNvCxnSpPr/>
              </xdr:nvCxnSpPr>
              <xdr:spPr>
                <a:xfrm flipV="1">
                  <a:off x="5943600" y="28908375"/>
                  <a:ext cx="0" cy="142876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558" name="Conector recto 557"/>
              <xdr:cNvCxnSpPr/>
            </xdr:nvCxnSpPr>
            <xdr:spPr>
              <a:xfrm flipV="1">
                <a:off x="1295400" y="28336875"/>
                <a:ext cx="504825" cy="4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571" name="Conector recto 570"/>
            <xdr:cNvCxnSpPr/>
          </xdr:nvCxnSpPr>
          <xdr:spPr>
            <a:xfrm>
              <a:off x="2209800" y="28317829"/>
              <a:ext cx="1133475" cy="9521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3" name="Conector recto 572"/>
            <xdr:cNvCxnSpPr/>
          </xdr:nvCxnSpPr>
          <xdr:spPr>
            <a:xfrm>
              <a:off x="3914775" y="28317829"/>
              <a:ext cx="1133475" cy="9521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75" name="Conector recto 574"/>
          <xdr:cNvCxnSpPr/>
        </xdr:nvCxnSpPr>
        <xdr:spPr>
          <a:xfrm flipV="1">
            <a:off x="5429250" y="28327350"/>
            <a:ext cx="504825" cy="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Conector recto 575"/>
          <xdr:cNvCxnSpPr/>
        </xdr:nvCxnSpPr>
        <xdr:spPr>
          <a:xfrm flipH="1">
            <a:off x="5924550" y="28317826"/>
            <a:ext cx="1" cy="304799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Conector recto 576"/>
          <xdr:cNvCxnSpPr/>
        </xdr:nvCxnSpPr>
        <xdr:spPr>
          <a:xfrm flipH="1">
            <a:off x="1295400" y="28327351"/>
            <a:ext cx="1" cy="304799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667621</xdr:colOff>
      <xdr:row>99</xdr:row>
      <xdr:rowOff>95537</xdr:rowOff>
    </xdr:from>
    <xdr:to>
      <xdr:col>18</xdr:col>
      <xdr:colOff>413073</xdr:colOff>
      <xdr:row>110</xdr:row>
      <xdr:rowOff>95217</xdr:rowOff>
    </xdr:to>
    <xdr:grpSp>
      <xdr:nvGrpSpPr>
        <xdr:cNvPr id="787" name="Grupo 786"/>
        <xdr:cNvGrpSpPr/>
      </xdr:nvGrpSpPr>
      <xdr:grpSpPr>
        <a:xfrm>
          <a:off x="8316196" y="21202937"/>
          <a:ext cx="5841452" cy="2304730"/>
          <a:chOff x="1134925" y="30443634"/>
          <a:chExt cx="5948211" cy="2244389"/>
        </a:xfrm>
      </xdr:grpSpPr>
      <xdr:grpSp>
        <xdr:nvGrpSpPr>
          <xdr:cNvPr id="785" name="Grupo 784"/>
          <xdr:cNvGrpSpPr/>
        </xdr:nvGrpSpPr>
        <xdr:grpSpPr>
          <a:xfrm>
            <a:off x="1134925" y="30443634"/>
            <a:ext cx="5139626" cy="2244389"/>
            <a:chOff x="1134925" y="30443634"/>
            <a:chExt cx="5139626" cy="2244389"/>
          </a:xfrm>
        </xdr:grpSpPr>
        <xdr:grpSp>
          <xdr:nvGrpSpPr>
            <xdr:cNvPr id="772" name="Grupo 771"/>
            <xdr:cNvGrpSpPr/>
          </xdr:nvGrpSpPr>
          <xdr:grpSpPr>
            <a:xfrm>
              <a:off x="1134925" y="30532078"/>
              <a:ext cx="5139626" cy="2155945"/>
              <a:chOff x="1134925" y="30532078"/>
              <a:chExt cx="5139626" cy="2155945"/>
            </a:xfrm>
          </xdr:grpSpPr>
          <xdr:grpSp>
            <xdr:nvGrpSpPr>
              <xdr:cNvPr id="760" name="Grupo 759"/>
              <xdr:cNvGrpSpPr/>
            </xdr:nvGrpSpPr>
            <xdr:grpSpPr>
              <a:xfrm>
                <a:off x="1134925" y="30925536"/>
                <a:ext cx="5139626" cy="1762487"/>
                <a:chOff x="1134925" y="30728082"/>
                <a:chExt cx="5139626" cy="1795444"/>
              </a:xfrm>
            </xdr:grpSpPr>
            <xdr:grpSp>
              <xdr:nvGrpSpPr>
                <xdr:cNvPr id="751" name="Grupo 750"/>
                <xdr:cNvGrpSpPr/>
              </xdr:nvGrpSpPr>
              <xdr:grpSpPr>
                <a:xfrm>
                  <a:off x="1134925" y="30728082"/>
                  <a:ext cx="4892902" cy="1795444"/>
                  <a:chOff x="1133474" y="31022924"/>
                  <a:chExt cx="4895851" cy="1809752"/>
                </a:xfrm>
              </xdr:grpSpPr>
              <xdr:grpSp>
                <xdr:nvGrpSpPr>
                  <xdr:cNvPr id="733" name="Grupo 732"/>
                  <xdr:cNvGrpSpPr/>
                </xdr:nvGrpSpPr>
                <xdr:grpSpPr>
                  <a:xfrm>
                    <a:off x="1152525" y="31118176"/>
                    <a:ext cx="4876800" cy="1714500"/>
                    <a:chOff x="1152525" y="31118176"/>
                    <a:chExt cx="4876800" cy="1714500"/>
                  </a:xfrm>
                </xdr:grpSpPr>
                <xdr:grpSp>
                  <xdr:nvGrpSpPr>
                    <xdr:cNvPr id="179" name="Grupo 178"/>
                    <xdr:cNvGrpSpPr/>
                  </xdr:nvGrpSpPr>
                  <xdr:grpSpPr>
                    <a:xfrm>
                      <a:off x="1152525" y="31118176"/>
                      <a:ext cx="4876800" cy="1714500"/>
                      <a:chOff x="1152525" y="31118176"/>
                      <a:chExt cx="4876800" cy="1714500"/>
                    </a:xfrm>
                  </xdr:grpSpPr>
                  <xdr:grpSp>
                    <xdr:nvGrpSpPr>
                      <xdr:cNvPr id="151" name="Grupo 150"/>
                      <xdr:cNvGrpSpPr/>
                    </xdr:nvGrpSpPr>
                    <xdr:grpSpPr>
                      <a:xfrm>
                        <a:off x="1152525" y="31118176"/>
                        <a:ext cx="4876800" cy="1714500"/>
                        <a:chOff x="1152525" y="31118176"/>
                        <a:chExt cx="4876800" cy="1714500"/>
                      </a:xfrm>
                    </xdr:grpSpPr>
                    <xdr:grpSp>
                      <xdr:nvGrpSpPr>
                        <xdr:cNvPr id="145" name="Grupo 144"/>
                        <xdr:cNvGrpSpPr/>
                      </xdr:nvGrpSpPr>
                      <xdr:grpSpPr>
                        <a:xfrm>
                          <a:off x="1314450" y="31118176"/>
                          <a:ext cx="4714875" cy="1714500"/>
                          <a:chOff x="1314450" y="31118176"/>
                          <a:chExt cx="4714875" cy="1714500"/>
                        </a:xfrm>
                      </xdr:grpSpPr>
                      <xdr:grpSp>
                        <xdr:nvGrpSpPr>
                          <xdr:cNvPr id="144" name="Grupo 143"/>
                          <xdr:cNvGrpSpPr/>
                        </xdr:nvGrpSpPr>
                        <xdr:grpSpPr>
                          <a:xfrm>
                            <a:off x="1314450" y="31118176"/>
                            <a:ext cx="4714875" cy="1714500"/>
                            <a:chOff x="1314450" y="31118176"/>
                            <a:chExt cx="4714875" cy="1714500"/>
                          </a:xfrm>
                        </xdr:grpSpPr>
                        <xdr:grpSp>
                          <xdr:nvGrpSpPr>
                            <xdr:cNvPr id="142" name="Grupo 141"/>
                            <xdr:cNvGrpSpPr/>
                          </xdr:nvGrpSpPr>
                          <xdr:grpSpPr>
                            <a:xfrm>
                              <a:off x="1314450" y="31118176"/>
                              <a:ext cx="4714875" cy="1714500"/>
                              <a:chOff x="1314450" y="31118176"/>
                              <a:chExt cx="4714875" cy="1714500"/>
                            </a:xfrm>
                          </xdr:grpSpPr>
                          <xdr:grpSp>
                            <xdr:nvGrpSpPr>
                              <xdr:cNvPr id="597" name="Grupo 596"/>
                              <xdr:cNvGrpSpPr/>
                            </xdr:nvGrpSpPr>
                            <xdr:grpSpPr>
                              <a:xfrm>
                                <a:off x="1314450" y="31118176"/>
                                <a:ext cx="4714875" cy="1714500"/>
                                <a:chOff x="1333500" y="10496551"/>
                                <a:chExt cx="4714875" cy="1714500"/>
                              </a:xfrm>
                            </xdr:grpSpPr>
                            <xdr:grpSp>
                              <xdr:nvGrpSpPr>
                                <xdr:cNvPr id="631" name="Grupo 630"/>
                                <xdr:cNvGrpSpPr/>
                              </xdr:nvGrpSpPr>
                              <xdr:grpSpPr>
                                <a:xfrm>
                                  <a:off x="1333500" y="10496551"/>
                                  <a:ext cx="4714875" cy="876299"/>
                                  <a:chOff x="1333500" y="10496551"/>
                                  <a:chExt cx="4714875" cy="876299"/>
                                </a:xfrm>
                              </xdr:grpSpPr>
                              <xdr:grpSp>
                                <xdr:nvGrpSpPr>
                                  <xdr:cNvPr id="645" name="Grupo 644"/>
                                  <xdr:cNvGrpSpPr/>
                                </xdr:nvGrpSpPr>
                                <xdr:grpSpPr>
                                  <a:xfrm>
                                    <a:off x="1333500" y="10496551"/>
                                    <a:ext cx="4714875" cy="657317"/>
                                    <a:chOff x="1333500" y="10496551"/>
                                    <a:chExt cx="4714875" cy="657317"/>
                                  </a:xfrm>
                                </xdr:grpSpPr>
                                <xdr:grpSp>
                                  <xdr:nvGrpSpPr>
                                    <xdr:cNvPr id="652" name="Grupo 651"/>
                                    <xdr:cNvGrpSpPr/>
                                  </xdr:nvGrpSpPr>
                                  <xdr:grpSpPr>
                                    <a:xfrm>
                                      <a:off x="1333500" y="10496551"/>
                                      <a:ext cx="4714875" cy="657317"/>
                                      <a:chOff x="1333500" y="10495102"/>
                                      <a:chExt cx="4713683" cy="654004"/>
                                    </a:xfrm>
                                    <a:solidFill>
                                      <a:schemeClr val="bg1">
                                        <a:lumMod val="65000"/>
                                      </a:schemeClr>
                                    </a:solidFill>
                                  </xdr:grpSpPr>
                                  <xdr:sp macro="" textlink="">
                                    <xdr:nvSpPr>
                                      <xdr:cNvPr id="665" name="Rectángulo 664"/>
                                      <xdr:cNvSpPr/>
                                    </xdr:nvSpPr>
                                    <xdr:spPr>
                                      <a:xfrm>
                                        <a:off x="1333500" y="10495102"/>
                                        <a:ext cx="4713683" cy="445418"/>
                                      </a:xfrm>
                                      <a:prstGeom prst="rect">
                                        <a:avLst/>
                                      </a:prstGeom>
                                      <a:grpFill/>
                                      <a:ln>
                                        <a:noFill/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marL="0" indent="0" algn="l"/>
                                        <a:endParaRPr lang="es-PE" sz="11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661" name="Rectángulo 660"/>
                                      <xdr:cNvSpPr/>
                                    </xdr:nvSpPr>
                                    <xdr:spPr>
                                      <a:xfrm>
                                        <a:off x="1333500" y="10870314"/>
                                        <a:ext cx="184113" cy="265512"/>
                                      </a:xfrm>
                                      <a:prstGeom prst="rect">
                                        <a:avLst/>
                                      </a:prstGeom>
                                      <a:grpFill/>
                                      <a:ln>
                                        <a:noFill/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marL="0" indent="0" algn="l"/>
                                        <a:endParaRPr lang="es-PE" sz="11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662" name="Rectángulo 661"/>
                                      <xdr:cNvSpPr/>
                                    </xdr:nvSpPr>
                                    <xdr:spPr>
                                      <a:xfrm>
                                        <a:off x="2754399" y="10877641"/>
                                        <a:ext cx="184113" cy="265512"/>
                                      </a:xfrm>
                                      <a:prstGeom prst="rect">
                                        <a:avLst/>
                                      </a:prstGeom>
                                      <a:grpFill/>
                                      <a:ln>
                                        <a:noFill/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marL="0" indent="0" algn="l"/>
                                        <a:endParaRPr lang="es-PE" sz="11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663" name="Rectángulo 662"/>
                                      <xdr:cNvSpPr/>
                                    </xdr:nvSpPr>
                                    <xdr:spPr>
                                      <a:xfrm>
                                        <a:off x="4488938" y="10877641"/>
                                        <a:ext cx="184113" cy="265512"/>
                                      </a:xfrm>
                                      <a:prstGeom prst="rect">
                                        <a:avLst/>
                                      </a:prstGeom>
                                      <a:grpFill/>
                                      <a:ln>
                                        <a:noFill/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marL="0" indent="0" algn="l"/>
                                        <a:endParaRPr lang="es-PE" sz="11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664" name="Rectángulo 663"/>
                                      <xdr:cNvSpPr/>
                                    </xdr:nvSpPr>
                                    <xdr:spPr>
                                      <a:xfrm>
                                        <a:off x="5861203" y="10883594"/>
                                        <a:ext cx="184113" cy="265512"/>
                                      </a:xfrm>
                                      <a:prstGeom prst="rect">
                                        <a:avLst/>
                                      </a:prstGeom>
                                      <a:grpFill/>
                                      <a:ln>
                                        <a:noFill/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marL="0" indent="0" algn="l"/>
                                        <a:endParaRPr lang="es-PE" sz="11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endParaRPr>
                                      </a:p>
                                    </xdr:txBody>
                                  </xdr:sp>
                                </xdr:grpSp>
                                <xdr:sp macro="" textlink="">
                                  <xdr:nvSpPr>
                                    <xdr:cNvPr id="648" name="Conector 647"/>
                                    <xdr:cNvSpPr/>
                                  </xdr:nvSpPr>
                                  <xdr:spPr>
                                    <a:xfrm>
                                      <a:off x="1343026" y="10982325"/>
                                      <a:ext cx="161924" cy="142874"/>
                                    </a:xfrm>
                                    <a:prstGeom prst="flowChartConnector">
                                      <a:avLst/>
                                    </a:prstGeom>
                                    <a:solidFill>
                                      <a:schemeClr val="bg2"/>
                                    </a:solidFill>
                                    <a:ln w="19050"/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ctr"/>
                                    <a:lstStyle/>
                                    <a:p>
                                      <a:pPr algn="ctr"/>
                                      <a:r>
                                        <a:rPr lang="es-PE" sz="1000" b="1">
                                          <a:solidFill>
                                            <a:srgbClr val="C00000"/>
                                          </a:solidFill>
                                        </a:rPr>
                                        <a:t>A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649" name="Conector 648"/>
                                    <xdr:cNvSpPr/>
                                  </xdr:nvSpPr>
                                  <xdr:spPr>
                                    <a:xfrm>
                                      <a:off x="2762251" y="10991850"/>
                                      <a:ext cx="161924" cy="142874"/>
                                    </a:xfrm>
                                    <a:prstGeom prst="flowChartConnector">
                                      <a:avLst/>
                                    </a:prstGeom>
                                    <a:solidFill>
                                      <a:schemeClr val="bg2"/>
                                    </a:solidFill>
                                    <a:ln w="19050"/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ctr"/>
                                    <a:lstStyle/>
                                    <a:p>
                                      <a:pPr algn="ctr"/>
                                      <a:r>
                                        <a:rPr lang="es-PE" sz="1000" b="1">
                                          <a:solidFill>
                                            <a:srgbClr val="C00000"/>
                                          </a:solidFill>
                                        </a:rPr>
                                        <a:t>B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650" name="Conector 649"/>
                                    <xdr:cNvSpPr/>
                                  </xdr:nvSpPr>
                                  <xdr:spPr>
                                    <a:xfrm>
                                      <a:off x="4505326" y="10991850"/>
                                      <a:ext cx="161924" cy="142874"/>
                                    </a:xfrm>
                                    <a:prstGeom prst="flowChartConnector">
                                      <a:avLst/>
                                    </a:prstGeom>
                                    <a:solidFill>
                                      <a:schemeClr val="bg2"/>
                                    </a:solidFill>
                                    <a:ln w="19050"/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ctr"/>
                                    <a:lstStyle/>
                                    <a:p>
                                      <a:pPr algn="ctr"/>
                                      <a:r>
                                        <a:rPr lang="es-PE" sz="1000" b="1">
                                          <a:solidFill>
                                            <a:srgbClr val="C00000"/>
                                          </a:solidFill>
                                        </a:rPr>
                                        <a:t>C</a:t>
                                      </a:r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651" name="Conector 650"/>
                                    <xdr:cNvSpPr/>
                                  </xdr:nvSpPr>
                                  <xdr:spPr>
                                    <a:xfrm>
                                      <a:off x="5867401" y="10991850"/>
                                      <a:ext cx="161924" cy="142874"/>
                                    </a:xfrm>
                                    <a:prstGeom prst="flowChartConnector">
                                      <a:avLst/>
                                    </a:prstGeom>
                                    <a:solidFill>
                                      <a:schemeClr val="bg2"/>
                                    </a:solidFill>
                                    <a:ln w="19050"/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ctr"/>
                                    <a:lstStyle/>
                                    <a:p>
                                      <a:pPr algn="ctr"/>
                                      <a:r>
                                        <a:rPr lang="es-PE" sz="1000" b="1">
                                          <a:solidFill>
                                            <a:srgbClr val="C00000"/>
                                          </a:solidFill>
                                        </a:rPr>
                                        <a:t>D</a:t>
                                      </a:r>
                                    </a:p>
                                  </xdr:txBody>
                                </xdr:sp>
                              </xdr:grpSp>
                              <xdr:cxnSp macro="">
                                <xdr:nvCxnSpPr>
                                  <xdr:cNvPr id="636" name="Conector recto 635"/>
                                  <xdr:cNvCxnSpPr/>
                                </xdr:nvCxnSpPr>
                                <xdr:spPr>
                                  <a:xfrm>
                                    <a:off x="1524000" y="11249026"/>
                                    <a:ext cx="4333875" cy="19049"/>
                                  </a:xfrm>
                                  <a:prstGeom prst="line">
                                    <a:avLst/>
                                  </a:prstGeom>
                                  <a:ln>
                                    <a:solidFill>
                                      <a:schemeClr val="accent5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637" name="Conector recto 636"/>
                                  <xdr:cNvCxnSpPr/>
                                </xdr:nvCxnSpPr>
                                <xdr:spPr>
                                  <a:xfrm>
                                    <a:off x="1514475" y="11144251"/>
                                    <a:ext cx="0" cy="209549"/>
                                  </a:xfrm>
                                  <a:prstGeom prst="line">
                                    <a:avLst/>
                                  </a:prstGeom>
                                  <a:ln>
                                    <a:solidFill>
                                      <a:schemeClr val="accent5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638" name="Conector recto 637"/>
                                  <xdr:cNvCxnSpPr/>
                                </xdr:nvCxnSpPr>
                                <xdr:spPr>
                                  <a:xfrm>
                                    <a:off x="2743200" y="11144251"/>
                                    <a:ext cx="0" cy="209549"/>
                                  </a:xfrm>
                                  <a:prstGeom prst="line">
                                    <a:avLst/>
                                  </a:prstGeom>
                                  <a:ln>
                                    <a:solidFill>
                                      <a:schemeClr val="accent5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639" name="Conector recto 638"/>
                                  <xdr:cNvCxnSpPr/>
                                </xdr:nvCxnSpPr>
                                <xdr:spPr>
                                  <a:xfrm>
                                    <a:off x="2943225" y="11144251"/>
                                    <a:ext cx="0" cy="209549"/>
                                  </a:xfrm>
                                  <a:prstGeom prst="line">
                                    <a:avLst/>
                                  </a:prstGeom>
                                  <a:ln>
                                    <a:solidFill>
                                      <a:schemeClr val="accent5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640" name="Conector recto 639"/>
                                  <xdr:cNvCxnSpPr/>
                                </xdr:nvCxnSpPr>
                                <xdr:spPr>
                                  <a:xfrm>
                                    <a:off x="4476750" y="11153776"/>
                                    <a:ext cx="0" cy="209549"/>
                                  </a:xfrm>
                                  <a:prstGeom prst="line">
                                    <a:avLst/>
                                  </a:prstGeom>
                                  <a:ln>
                                    <a:solidFill>
                                      <a:schemeClr val="accent5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641" name="Conector recto 640"/>
                                  <xdr:cNvCxnSpPr/>
                                </xdr:nvCxnSpPr>
                                <xdr:spPr>
                                  <a:xfrm>
                                    <a:off x="4676775" y="11153776"/>
                                    <a:ext cx="0" cy="209549"/>
                                  </a:xfrm>
                                  <a:prstGeom prst="line">
                                    <a:avLst/>
                                  </a:prstGeom>
                                  <a:ln>
                                    <a:solidFill>
                                      <a:schemeClr val="accent5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  <xdr:cxnSp macro="">
                                <xdr:nvCxnSpPr>
                                  <xdr:cNvPr id="642" name="Conector recto 641"/>
                                  <xdr:cNvCxnSpPr/>
                                </xdr:nvCxnSpPr>
                                <xdr:spPr>
                                  <a:xfrm>
                                    <a:off x="5857875" y="11163301"/>
                                    <a:ext cx="0" cy="209549"/>
                                  </a:xfrm>
                                  <a:prstGeom prst="line">
                                    <a:avLst/>
                                  </a:prstGeom>
                                  <a:ln>
                                    <a:solidFill>
                                      <a:schemeClr val="accent5"/>
                                    </a:solidFill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  <xdr:sp macro="" textlink="">
                              <xdr:nvSpPr>
                                <xdr:cNvPr id="606" name="CuadroTexto 605"/>
                                <xdr:cNvSpPr txBox="1"/>
                              </xdr:nvSpPr>
                              <xdr:spPr>
                                <a:xfrm>
                                  <a:off x="5734050" y="12039601"/>
                                  <a:ext cx="180975" cy="171450"/>
                                </a:xfrm>
                                <a:prstGeom prst="rect">
                                  <a:avLst/>
                                </a:prstGeom>
                                <a:noFill/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  <xdr:txBody>
                                <a:bodyPr vertOverflow="clip" horzOverflow="clip" wrap="none" lIns="0" tIns="0" rIns="0" bIns="0" rtlCol="0" anchor="t">
                                  <a:noAutofit/>
                                </a:bodyPr>
                                <a:lstStyle/>
                                <a:p>
                                  <a:endParaRPr lang="es-PE" sz="800" b="0">
                                    <a:solidFill>
                                      <a:srgbClr val="FF0000"/>
                                    </a:solidFill>
                                  </a:endParaRPr>
                                </a:p>
                              </xdr:txBody>
                            </xdr:sp>
                          </xdr:grpSp>
                          <xdr:cxnSp macro="">
                            <xdr:nvCxnSpPr>
                              <xdr:cNvPr id="666" name="Conector recto 665"/>
                              <xdr:cNvCxnSpPr/>
                            </xdr:nvCxnSpPr>
                            <xdr:spPr>
                              <a:xfrm flipV="1">
                                <a:off x="1381125" y="31508700"/>
                                <a:ext cx="1866900" cy="4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67" name="Conector recto 666"/>
                              <xdr:cNvCxnSpPr/>
                            </xdr:nvCxnSpPr>
                            <xdr:spPr>
                              <a:xfrm>
                                <a:off x="2590800" y="31451550"/>
                                <a:ext cx="2190750" cy="0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68" name="Conector recto 667"/>
                              <xdr:cNvCxnSpPr/>
                            </xdr:nvCxnSpPr>
                            <xdr:spPr>
                              <a:xfrm flipV="1">
                                <a:off x="4057650" y="31508700"/>
                                <a:ext cx="1866900" cy="4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69" name="Conector recto 668"/>
                              <xdr:cNvCxnSpPr/>
                            </xdr:nvCxnSpPr>
                            <xdr:spPr>
                              <a:xfrm flipV="1">
                                <a:off x="1381125" y="31375350"/>
                                <a:ext cx="0" cy="142876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70" name="Conector recto 669"/>
                              <xdr:cNvCxnSpPr/>
                            </xdr:nvCxnSpPr>
                            <xdr:spPr>
                              <a:xfrm flipV="1">
                                <a:off x="5915025" y="31375350"/>
                                <a:ext cx="0" cy="142876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671" name="Conector recto 670"/>
                            <xdr:cNvCxnSpPr/>
                          </xdr:nvCxnSpPr>
                          <xdr:spPr>
                            <a:xfrm flipV="1">
                              <a:off x="1333500" y="31241996"/>
                              <a:ext cx="504825" cy="4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72" name="Conector recto 671"/>
                            <xdr:cNvCxnSpPr/>
                          </xdr:nvCxnSpPr>
                          <xdr:spPr>
                            <a:xfrm>
                              <a:off x="2247900" y="31222950"/>
                              <a:ext cx="1133475" cy="9521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73" name="Conector recto 672"/>
                            <xdr:cNvCxnSpPr/>
                          </xdr:nvCxnSpPr>
                          <xdr:spPr>
                            <a:xfrm>
                              <a:off x="3952875" y="31222950"/>
                              <a:ext cx="1133475" cy="9521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74" name="Conector recto 673"/>
                            <xdr:cNvCxnSpPr/>
                          </xdr:nvCxnSpPr>
                          <xdr:spPr>
                            <a:xfrm flipV="1">
                              <a:off x="5467350" y="31232471"/>
                              <a:ext cx="504825" cy="4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sp macro="" textlink="">
                        <xdr:nvSpPr>
                          <xdr:cNvPr id="675" name="Conector 674"/>
                          <xdr:cNvSpPr/>
                        </xdr:nvSpPr>
                        <xdr:spPr>
                          <a:xfrm>
                            <a:off x="1352550" y="31137225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76" name="Conector 675"/>
                          <xdr:cNvSpPr/>
                        </xdr:nvSpPr>
                        <xdr:spPr>
                          <a:xfrm>
                            <a:off x="1533525" y="31137225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77" name="Conector 676"/>
                          <xdr:cNvSpPr/>
                        </xdr:nvSpPr>
                        <xdr:spPr>
                          <a:xfrm>
                            <a:off x="1733550" y="31137225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78" name="Conector 677"/>
                          <xdr:cNvSpPr/>
                        </xdr:nvSpPr>
                        <xdr:spPr>
                          <a:xfrm>
                            <a:off x="2286000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79" name="Conector 678"/>
                          <xdr:cNvSpPr/>
                        </xdr:nvSpPr>
                        <xdr:spPr>
                          <a:xfrm>
                            <a:off x="2105025" y="31137225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0" name="Conector 679"/>
                          <xdr:cNvSpPr/>
                        </xdr:nvSpPr>
                        <xdr:spPr>
                          <a:xfrm>
                            <a:off x="1914525" y="31137225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1" name="Conector 680"/>
                          <xdr:cNvSpPr/>
                        </xdr:nvSpPr>
                        <xdr:spPr>
                          <a:xfrm>
                            <a:off x="2476500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2" name="Conector 681"/>
                          <xdr:cNvSpPr/>
                        </xdr:nvSpPr>
                        <xdr:spPr>
                          <a:xfrm>
                            <a:off x="26765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3" name="Conector 682"/>
                          <xdr:cNvSpPr/>
                        </xdr:nvSpPr>
                        <xdr:spPr>
                          <a:xfrm>
                            <a:off x="2876550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4" name="Conector 683"/>
                          <xdr:cNvSpPr/>
                        </xdr:nvSpPr>
                        <xdr:spPr>
                          <a:xfrm>
                            <a:off x="3429000" y="31137225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5" name="Conector 684"/>
                          <xdr:cNvSpPr/>
                        </xdr:nvSpPr>
                        <xdr:spPr>
                          <a:xfrm>
                            <a:off x="32480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6" name="Conector 685"/>
                          <xdr:cNvSpPr/>
                        </xdr:nvSpPr>
                        <xdr:spPr>
                          <a:xfrm>
                            <a:off x="30575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7" name="Conector 686"/>
                          <xdr:cNvSpPr/>
                        </xdr:nvSpPr>
                        <xdr:spPr>
                          <a:xfrm>
                            <a:off x="3619500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8" name="Conector 687"/>
                          <xdr:cNvSpPr/>
                        </xdr:nvSpPr>
                        <xdr:spPr>
                          <a:xfrm>
                            <a:off x="38195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89" name="Conector 688"/>
                          <xdr:cNvSpPr/>
                        </xdr:nvSpPr>
                        <xdr:spPr>
                          <a:xfrm>
                            <a:off x="4019550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0" name="Conector 689"/>
                          <xdr:cNvSpPr/>
                        </xdr:nvSpPr>
                        <xdr:spPr>
                          <a:xfrm>
                            <a:off x="456247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1" name="Conector 690"/>
                          <xdr:cNvSpPr/>
                        </xdr:nvSpPr>
                        <xdr:spPr>
                          <a:xfrm>
                            <a:off x="43910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2" name="Conector 691"/>
                          <xdr:cNvSpPr/>
                        </xdr:nvSpPr>
                        <xdr:spPr>
                          <a:xfrm>
                            <a:off x="42005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3" name="Conector 692"/>
                          <xdr:cNvSpPr/>
                        </xdr:nvSpPr>
                        <xdr:spPr>
                          <a:xfrm>
                            <a:off x="4724400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4" name="Conector 693"/>
                          <xdr:cNvSpPr/>
                        </xdr:nvSpPr>
                        <xdr:spPr>
                          <a:xfrm>
                            <a:off x="49244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5" name="Conector 694"/>
                          <xdr:cNvSpPr/>
                        </xdr:nvSpPr>
                        <xdr:spPr>
                          <a:xfrm>
                            <a:off x="5124450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6" name="Conector 695"/>
                          <xdr:cNvSpPr/>
                        </xdr:nvSpPr>
                        <xdr:spPr>
                          <a:xfrm>
                            <a:off x="5676900" y="31137225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7" name="Conector 696"/>
                          <xdr:cNvSpPr/>
                        </xdr:nvSpPr>
                        <xdr:spPr>
                          <a:xfrm>
                            <a:off x="54959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8" name="Conector 697"/>
                          <xdr:cNvSpPr/>
                        </xdr:nvSpPr>
                        <xdr:spPr>
                          <a:xfrm>
                            <a:off x="5305425" y="31127700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  <xdr:sp macro="" textlink="">
                        <xdr:nvSpPr>
                          <xdr:cNvPr id="699" name="Conector 698"/>
                          <xdr:cNvSpPr/>
                        </xdr:nvSpPr>
                        <xdr:spPr>
                          <a:xfrm>
                            <a:off x="5848350" y="31137225"/>
                            <a:ext cx="95250" cy="7620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003">
                            <a:schemeClr val="lt2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>
                              <a:gradFill flip="none" rotWithShape="1">
                                <a:gsLst>
                                  <a:gs pos="0">
                                    <a:schemeClr val="accent1">
                                      <a:tint val="66000"/>
                                      <a:satMod val="160000"/>
                                    </a:schemeClr>
                                  </a:gs>
                                  <a:gs pos="50000">
                                    <a:schemeClr val="accent1">
                                      <a:tint val="44500"/>
                                      <a:satMod val="160000"/>
                                    </a:schemeClr>
                                  </a:gs>
                                  <a:gs pos="100000">
                                    <a:schemeClr val="accent1">
                                      <a:tint val="23500"/>
                                      <a:satMod val="160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</a:endParaRPr>
                          </a:p>
                        </xdr:txBody>
                      </xdr:sp>
                    </xdr:grpSp>
                    <xdr:cxnSp macro="">
                      <xdr:nvCxnSpPr>
                        <xdr:cNvPr id="713" name="Conector recto de flecha 712"/>
                        <xdr:cNvCxnSpPr/>
                      </xdr:nvCxnSpPr>
                      <xdr:spPr>
                        <a:xfrm flipV="1">
                          <a:off x="1152525" y="31118176"/>
                          <a:ext cx="2973" cy="457199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headEnd type="triangle"/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725" name="Forma libre 724"/>
                      <xdr:cNvSpPr/>
                    </xdr:nvSpPr>
                    <xdr:spPr>
                      <a:xfrm rot="9422995">
                        <a:off x="4669492" y="31407593"/>
                        <a:ext cx="520604" cy="656197"/>
                      </a:xfrm>
                      <a:custGeom>
                        <a:avLst/>
                        <a:gdLst>
                          <a:gd name="connsiteX0" fmla="*/ 0 w 447675"/>
                          <a:gd name="connsiteY0" fmla="*/ 266700 h 372698"/>
                          <a:gd name="connsiteX1" fmla="*/ 38100 w 447675"/>
                          <a:gd name="connsiteY1" fmla="*/ 361950 h 372698"/>
                          <a:gd name="connsiteX2" fmla="*/ 123825 w 447675"/>
                          <a:gd name="connsiteY2" fmla="*/ 361950 h 372698"/>
                          <a:gd name="connsiteX3" fmla="*/ 190500 w 447675"/>
                          <a:gd name="connsiteY3" fmla="*/ 285750 h 372698"/>
                          <a:gd name="connsiteX4" fmla="*/ 447675 w 447675"/>
                          <a:gd name="connsiteY4" fmla="*/ 0 h 372698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447675" h="372698">
                            <a:moveTo>
                              <a:pt x="0" y="266700"/>
                            </a:moveTo>
                            <a:cubicBezTo>
                              <a:pt x="8731" y="306387"/>
                              <a:pt x="17463" y="346075"/>
                              <a:pt x="38100" y="361950"/>
                            </a:cubicBezTo>
                            <a:cubicBezTo>
                              <a:pt x="58738" y="377825"/>
                              <a:pt x="98425" y="374650"/>
                              <a:pt x="123825" y="361950"/>
                            </a:cubicBezTo>
                            <a:cubicBezTo>
                              <a:pt x="149225" y="349250"/>
                              <a:pt x="190500" y="285750"/>
                              <a:pt x="190500" y="285750"/>
                            </a:cubicBezTo>
                            <a:lnTo>
                              <a:pt x="447675" y="0"/>
                            </a:lnTo>
                          </a:path>
                        </a:pathLst>
                      </a:custGeom>
                      <a:noFill/>
                      <a:ln w="19050">
                        <a:solidFill>
                          <a:srgbClr val="0070C0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  <xdr:sp macro="" textlink="">
                    <xdr:nvSpPr>
                      <xdr:cNvPr id="726" name="Forma libre 725"/>
                      <xdr:cNvSpPr/>
                    </xdr:nvSpPr>
                    <xdr:spPr>
                      <a:xfrm rot="9422995">
                        <a:off x="1587106" y="31416341"/>
                        <a:ext cx="560736" cy="629176"/>
                      </a:xfrm>
                      <a:custGeom>
                        <a:avLst/>
                        <a:gdLst>
                          <a:gd name="connsiteX0" fmla="*/ 0 w 447675"/>
                          <a:gd name="connsiteY0" fmla="*/ 266700 h 372698"/>
                          <a:gd name="connsiteX1" fmla="*/ 38100 w 447675"/>
                          <a:gd name="connsiteY1" fmla="*/ 361950 h 372698"/>
                          <a:gd name="connsiteX2" fmla="*/ 123825 w 447675"/>
                          <a:gd name="connsiteY2" fmla="*/ 361950 h 372698"/>
                          <a:gd name="connsiteX3" fmla="*/ 190500 w 447675"/>
                          <a:gd name="connsiteY3" fmla="*/ 285750 h 372698"/>
                          <a:gd name="connsiteX4" fmla="*/ 447675 w 447675"/>
                          <a:gd name="connsiteY4" fmla="*/ 0 h 372698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447675" h="372698">
                            <a:moveTo>
                              <a:pt x="0" y="266700"/>
                            </a:moveTo>
                            <a:cubicBezTo>
                              <a:pt x="8731" y="306387"/>
                              <a:pt x="17463" y="346075"/>
                              <a:pt x="38100" y="361950"/>
                            </a:cubicBezTo>
                            <a:cubicBezTo>
                              <a:pt x="58738" y="377825"/>
                              <a:pt x="98425" y="374650"/>
                              <a:pt x="123825" y="361950"/>
                            </a:cubicBezTo>
                            <a:cubicBezTo>
                              <a:pt x="149225" y="349250"/>
                              <a:pt x="190500" y="285750"/>
                              <a:pt x="190500" y="285750"/>
                            </a:cubicBezTo>
                            <a:lnTo>
                              <a:pt x="447675" y="0"/>
                            </a:lnTo>
                          </a:path>
                        </a:pathLst>
                      </a:custGeom>
                      <a:noFill/>
                      <a:ln w="19050">
                        <a:solidFill>
                          <a:srgbClr val="0070C0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  <xdr:sp macro="" textlink="">
                    <xdr:nvSpPr>
                      <xdr:cNvPr id="727" name="Forma libre 726"/>
                      <xdr:cNvSpPr/>
                    </xdr:nvSpPr>
                    <xdr:spPr>
                      <a:xfrm rot="9422995">
                        <a:off x="3133064" y="31373830"/>
                        <a:ext cx="594733" cy="664334"/>
                      </a:xfrm>
                      <a:custGeom>
                        <a:avLst/>
                        <a:gdLst>
                          <a:gd name="connsiteX0" fmla="*/ 0 w 447675"/>
                          <a:gd name="connsiteY0" fmla="*/ 266700 h 372698"/>
                          <a:gd name="connsiteX1" fmla="*/ 38100 w 447675"/>
                          <a:gd name="connsiteY1" fmla="*/ 361950 h 372698"/>
                          <a:gd name="connsiteX2" fmla="*/ 123825 w 447675"/>
                          <a:gd name="connsiteY2" fmla="*/ 361950 h 372698"/>
                          <a:gd name="connsiteX3" fmla="*/ 190500 w 447675"/>
                          <a:gd name="connsiteY3" fmla="*/ 285750 h 372698"/>
                          <a:gd name="connsiteX4" fmla="*/ 447675 w 447675"/>
                          <a:gd name="connsiteY4" fmla="*/ 0 h 372698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447675" h="372698">
                            <a:moveTo>
                              <a:pt x="0" y="266700"/>
                            </a:moveTo>
                            <a:cubicBezTo>
                              <a:pt x="8731" y="306387"/>
                              <a:pt x="17463" y="346075"/>
                              <a:pt x="38100" y="361950"/>
                            </a:cubicBezTo>
                            <a:cubicBezTo>
                              <a:pt x="58738" y="377825"/>
                              <a:pt x="98425" y="374650"/>
                              <a:pt x="123825" y="361950"/>
                            </a:cubicBezTo>
                            <a:cubicBezTo>
                              <a:pt x="149225" y="349250"/>
                              <a:pt x="190500" y="285750"/>
                              <a:pt x="190500" y="285750"/>
                            </a:cubicBezTo>
                            <a:lnTo>
                              <a:pt x="447675" y="0"/>
                            </a:lnTo>
                          </a:path>
                        </a:pathLst>
                      </a:custGeom>
                      <a:noFill/>
                      <a:ln w="19050">
                        <a:solidFill>
                          <a:srgbClr val="0070C0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</xdr:grpSp>
                <xdr:cxnSp macro="">
                  <xdr:nvCxnSpPr>
                    <xdr:cNvPr id="730" name="Conector recto 729"/>
                    <xdr:cNvCxnSpPr/>
                  </xdr:nvCxnSpPr>
                  <xdr:spPr>
                    <a:xfrm flipV="1">
                      <a:off x="5972175" y="31232475"/>
                      <a:ext cx="0" cy="295278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32" name="Conector recto 731"/>
                    <xdr:cNvCxnSpPr/>
                  </xdr:nvCxnSpPr>
                  <xdr:spPr>
                    <a:xfrm flipV="1">
                      <a:off x="1333500" y="31242000"/>
                      <a:ext cx="0" cy="295278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747" name="Forma libre 746"/>
                  <xdr:cNvSpPr/>
                </xdr:nvSpPr>
                <xdr:spPr>
                  <a:xfrm flipH="1">
                    <a:off x="5596851" y="31032603"/>
                    <a:ext cx="156247" cy="296343"/>
                  </a:xfrm>
                  <a:custGeom>
                    <a:avLst/>
                    <a:gdLst>
                      <a:gd name="connsiteX0" fmla="*/ 0 w 447675"/>
                      <a:gd name="connsiteY0" fmla="*/ 266700 h 372698"/>
                      <a:gd name="connsiteX1" fmla="*/ 38100 w 447675"/>
                      <a:gd name="connsiteY1" fmla="*/ 361950 h 372698"/>
                      <a:gd name="connsiteX2" fmla="*/ 123825 w 447675"/>
                      <a:gd name="connsiteY2" fmla="*/ 361950 h 372698"/>
                      <a:gd name="connsiteX3" fmla="*/ 190500 w 447675"/>
                      <a:gd name="connsiteY3" fmla="*/ 285750 h 372698"/>
                      <a:gd name="connsiteX4" fmla="*/ 447675 w 447675"/>
                      <a:gd name="connsiteY4" fmla="*/ 0 h 372698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7675" h="372698">
                        <a:moveTo>
                          <a:pt x="0" y="266700"/>
                        </a:moveTo>
                        <a:cubicBezTo>
                          <a:pt x="8731" y="306387"/>
                          <a:pt x="17463" y="346075"/>
                          <a:pt x="38100" y="361950"/>
                        </a:cubicBezTo>
                        <a:cubicBezTo>
                          <a:pt x="58738" y="377825"/>
                          <a:pt x="98425" y="374650"/>
                          <a:pt x="123825" y="361950"/>
                        </a:cubicBezTo>
                        <a:cubicBezTo>
                          <a:pt x="149225" y="349250"/>
                          <a:pt x="190500" y="285750"/>
                          <a:pt x="190500" y="285750"/>
                        </a:cubicBezTo>
                        <a:lnTo>
                          <a:pt x="447675" y="0"/>
                        </a:lnTo>
                      </a:path>
                    </a:pathLst>
                  </a:custGeom>
                  <a:noFill/>
                  <a:ln w="19050">
                    <a:solidFill>
                      <a:srgbClr val="0070C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sp macro="" textlink="">
                <xdr:nvSpPr>
                  <xdr:cNvPr id="748" name="Forma libre 747"/>
                  <xdr:cNvSpPr/>
                </xdr:nvSpPr>
                <xdr:spPr>
                  <a:xfrm flipH="1">
                    <a:off x="4082883" y="31042119"/>
                    <a:ext cx="155740" cy="277303"/>
                  </a:xfrm>
                  <a:custGeom>
                    <a:avLst/>
                    <a:gdLst>
                      <a:gd name="connsiteX0" fmla="*/ 0 w 447675"/>
                      <a:gd name="connsiteY0" fmla="*/ 266700 h 372698"/>
                      <a:gd name="connsiteX1" fmla="*/ 38100 w 447675"/>
                      <a:gd name="connsiteY1" fmla="*/ 361950 h 372698"/>
                      <a:gd name="connsiteX2" fmla="*/ 123825 w 447675"/>
                      <a:gd name="connsiteY2" fmla="*/ 361950 h 372698"/>
                      <a:gd name="connsiteX3" fmla="*/ 190500 w 447675"/>
                      <a:gd name="connsiteY3" fmla="*/ 285750 h 372698"/>
                      <a:gd name="connsiteX4" fmla="*/ 447675 w 447675"/>
                      <a:gd name="connsiteY4" fmla="*/ 0 h 372698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7675" h="372698">
                        <a:moveTo>
                          <a:pt x="0" y="266700"/>
                        </a:moveTo>
                        <a:cubicBezTo>
                          <a:pt x="8731" y="306387"/>
                          <a:pt x="17463" y="346075"/>
                          <a:pt x="38100" y="361950"/>
                        </a:cubicBezTo>
                        <a:cubicBezTo>
                          <a:pt x="58738" y="377825"/>
                          <a:pt x="98425" y="374650"/>
                          <a:pt x="123825" y="361950"/>
                        </a:cubicBezTo>
                        <a:cubicBezTo>
                          <a:pt x="149225" y="349250"/>
                          <a:pt x="190500" y="285750"/>
                          <a:pt x="190500" y="285750"/>
                        </a:cubicBezTo>
                        <a:lnTo>
                          <a:pt x="447675" y="0"/>
                        </a:lnTo>
                      </a:path>
                    </a:pathLst>
                  </a:custGeom>
                  <a:noFill/>
                  <a:ln w="19050">
                    <a:solidFill>
                      <a:srgbClr val="0070C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sp macro="" textlink="">
                <xdr:nvSpPr>
                  <xdr:cNvPr id="749" name="Forma libre 748"/>
                  <xdr:cNvSpPr/>
                </xdr:nvSpPr>
                <xdr:spPr>
                  <a:xfrm flipH="1">
                    <a:off x="2510684" y="31061168"/>
                    <a:ext cx="175363" cy="258254"/>
                  </a:xfrm>
                  <a:custGeom>
                    <a:avLst/>
                    <a:gdLst>
                      <a:gd name="connsiteX0" fmla="*/ 0 w 447675"/>
                      <a:gd name="connsiteY0" fmla="*/ 266700 h 372698"/>
                      <a:gd name="connsiteX1" fmla="*/ 38100 w 447675"/>
                      <a:gd name="connsiteY1" fmla="*/ 361950 h 372698"/>
                      <a:gd name="connsiteX2" fmla="*/ 123825 w 447675"/>
                      <a:gd name="connsiteY2" fmla="*/ 361950 h 372698"/>
                      <a:gd name="connsiteX3" fmla="*/ 190500 w 447675"/>
                      <a:gd name="connsiteY3" fmla="*/ 285750 h 372698"/>
                      <a:gd name="connsiteX4" fmla="*/ 447675 w 447675"/>
                      <a:gd name="connsiteY4" fmla="*/ 0 h 372698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7675" h="372698">
                        <a:moveTo>
                          <a:pt x="0" y="266700"/>
                        </a:moveTo>
                        <a:cubicBezTo>
                          <a:pt x="8731" y="306387"/>
                          <a:pt x="17463" y="346075"/>
                          <a:pt x="38100" y="361950"/>
                        </a:cubicBezTo>
                        <a:cubicBezTo>
                          <a:pt x="58738" y="377825"/>
                          <a:pt x="98425" y="374650"/>
                          <a:pt x="123825" y="361950"/>
                        </a:cubicBezTo>
                        <a:cubicBezTo>
                          <a:pt x="149225" y="349250"/>
                          <a:pt x="190500" y="285750"/>
                          <a:pt x="190500" y="285750"/>
                        </a:cubicBezTo>
                        <a:lnTo>
                          <a:pt x="447675" y="0"/>
                        </a:lnTo>
                      </a:path>
                    </a:pathLst>
                  </a:custGeom>
                  <a:noFill/>
                  <a:ln w="19050">
                    <a:solidFill>
                      <a:srgbClr val="0070C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sp macro="" textlink="">
                <xdr:nvSpPr>
                  <xdr:cNvPr id="750" name="Forma libre 749"/>
                  <xdr:cNvSpPr/>
                </xdr:nvSpPr>
                <xdr:spPr>
                  <a:xfrm flipH="1">
                    <a:off x="1133474" y="31022924"/>
                    <a:ext cx="257175" cy="306023"/>
                  </a:xfrm>
                  <a:custGeom>
                    <a:avLst/>
                    <a:gdLst>
                      <a:gd name="connsiteX0" fmla="*/ 0 w 447675"/>
                      <a:gd name="connsiteY0" fmla="*/ 266700 h 372698"/>
                      <a:gd name="connsiteX1" fmla="*/ 38100 w 447675"/>
                      <a:gd name="connsiteY1" fmla="*/ 361950 h 372698"/>
                      <a:gd name="connsiteX2" fmla="*/ 123825 w 447675"/>
                      <a:gd name="connsiteY2" fmla="*/ 361950 h 372698"/>
                      <a:gd name="connsiteX3" fmla="*/ 190500 w 447675"/>
                      <a:gd name="connsiteY3" fmla="*/ 285750 h 372698"/>
                      <a:gd name="connsiteX4" fmla="*/ 447675 w 447675"/>
                      <a:gd name="connsiteY4" fmla="*/ 0 h 372698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7675" h="372698">
                        <a:moveTo>
                          <a:pt x="0" y="266700"/>
                        </a:moveTo>
                        <a:cubicBezTo>
                          <a:pt x="8731" y="306387"/>
                          <a:pt x="17463" y="346075"/>
                          <a:pt x="38100" y="361950"/>
                        </a:cubicBezTo>
                        <a:cubicBezTo>
                          <a:pt x="58738" y="377825"/>
                          <a:pt x="98425" y="374650"/>
                          <a:pt x="123825" y="361950"/>
                        </a:cubicBezTo>
                        <a:cubicBezTo>
                          <a:pt x="149225" y="349250"/>
                          <a:pt x="190500" y="285750"/>
                          <a:pt x="190500" y="285750"/>
                        </a:cubicBezTo>
                        <a:lnTo>
                          <a:pt x="447675" y="0"/>
                        </a:lnTo>
                      </a:path>
                    </a:pathLst>
                  </a:custGeom>
                  <a:noFill/>
                  <a:ln w="19050">
                    <a:solidFill>
                      <a:srgbClr val="0070C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</xdr:grpSp>
            <xdr:cxnSp macro="">
              <xdr:nvCxnSpPr>
                <xdr:cNvPr id="753" name="Conector recto 752"/>
                <xdr:cNvCxnSpPr/>
              </xdr:nvCxnSpPr>
              <xdr:spPr>
                <a:xfrm>
                  <a:off x="5888289" y="30871716"/>
                  <a:ext cx="386262" cy="15889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768" name="Conector recto 767"/>
              <xdr:cNvCxnSpPr/>
            </xdr:nvCxnSpPr>
            <xdr:spPr>
              <a:xfrm flipV="1">
                <a:off x="1369868" y="30538383"/>
                <a:ext cx="504521" cy="4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69" name="Conector recto 768"/>
              <xdr:cNvCxnSpPr/>
            </xdr:nvCxnSpPr>
            <xdr:spPr>
              <a:xfrm>
                <a:off x="2283717" y="30532078"/>
                <a:ext cx="1132792" cy="9272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70" name="Conector recto 769"/>
              <xdr:cNvCxnSpPr/>
            </xdr:nvCxnSpPr>
            <xdr:spPr>
              <a:xfrm>
                <a:off x="3987665" y="30532079"/>
                <a:ext cx="1132792" cy="9272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71" name="Conector recto 770"/>
              <xdr:cNvCxnSpPr/>
            </xdr:nvCxnSpPr>
            <xdr:spPr>
              <a:xfrm flipV="1">
                <a:off x="5496941" y="30545432"/>
                <a:ext cx="504521" cy="4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773" name="Conector recto 772"/>
            <xdr:cNvCxnSpPr/>
          </xdr:nvCxnSpPr>
          <xdr:spPr>
            <a:xfrm flipV="1">
              <a:off x="1369867" y="30459221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4" name="Conector recto 773"/>
            <xdr:cNvCxnSpPr/>
          </xdr:nvCxnSpPr>
          <xdr:spPr>
            <a:xfrm flipV="1">
              <a:off x="1877290" y="30455757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5" name="Conector recto 774"/>
            <xdr:cNvCxnSpPr/>
          </xdr:nvCxnSpPr>
          <xdr:spPr>
            <a:xfrm flipV="1">
              <a:off x="5488131" y="30473075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6" name="Conector recto 775"/>
            <xdr:cNvCxnSpPr/>
          </xdr:nvCxnSpPr>
          <xdr:spPr>
            <a:xfrm flipV="1">
              <a:off x="6004213" y="30469611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7" name="Conector recto 776"/>
            <xdr:cNvCxnSpPr/>
          </xdr:nvCxnSpPr>
          <xdr:spPr>
            <a:xfrm flipV="1">
              <a:off x="2280804" y="30443634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8" name="Conector recto 777"/>
            <xdr:cNvCxnSpPr/>
          </xdr:nvCxnSpPr>
          <xdr:spPr>
            <a:xfrm flipV="1">
              <a:off x="2753590" y="30466147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9" name="Conector recto 778"/>
            <xdr:cNvCxnSpPr/>
          </xdr:nvCxnSpPr>
          <xdr:spPr>
            <a:xfrm flipV="1">
              <a:off x="2905990" y="30462683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0" name="Conector recto 779"/>
            <xdr:cNvCxnSpPr/>
          </xdr:nvCxnSpPr>
          <xdr:spPr>
            <a:xfrm flipV="1">
              <a:off x="3413413" y="30467878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1" name="Conector recto 780"/>
            <xdr:cNvCxnSpPr/>
          </xdr:nvCxnSpPr>
          <xdr:spPr>
            <a:xfrm flipV="1">
              <a:off x="3993572" y="30450560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2" name="Conector recto 781"/>
            <xdr:cNvCxnSpPr/>
          </xdr:nvCxnSpPr>
          <xdr:spPr>
            <a:xfrm flipV="1">
              <a:off x="4500995" y="30455755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3" name="Conector recto 782"/>
            <xdr:cNvCxnSpPr/>
          </xdr:nvCxnSpPr>
          <xdr:spPr>
            <a:xfrm flipV="1">
              <a:off x="4658591" y="30448829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4" name="Conector recto 783"/>
            <xdr:cNvCxnSpPr/>
          </xdr:nvCxnSpPr>
          <xdr:spPr>
            <a:xfrm flipV="1">
              <a:off x="5122718" y="30462683"/>
              <a:ext cx="0" cy="139145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86" name="CuadroTexto 785"/>
              <xdr:cNvSpPr txBox="1"/>
            </xdr:nvSpPr>
            <xdr:spPr>
              <a:xfrm>
                <a:off x="4541693" y="32369414"/>
                <a:ext cx="2541443" cy="16279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m:rPr>
                          <m:sty m:val="p"/>
                        </m:rP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DETALLE</m:t>
                      </m:r>
                      <m: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LOSA</m:t>
                      </m:r>
                      <m: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MACIZA</m:t>
                      </m:r>
                      <m: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−</m:t>
                      </m:r>
                      <m:r>
                        <m:rPr>
                          <m:sty m:val="p"/>
                        </m:rP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CORTE</m:t>
                      </m:r>
                      <m: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X</m:t>
                      </m:r>
                      <m: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−</m:t>
                      </m:r>
                      <m:r>
                        <m:rPr>
                          <m:sty m:val="p"/>
                        </m:rPr>
                        <a:rPr lang="es-PE" sz="1100" b="0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X</m:t>
                      </m:r>
                    </m:oMath>
                  </m:oMathPara>
                </a14:m>
                <a:endParaRPr lang="es-PE" sz="1100" b="0" u="sng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786" name="CuadroTexto 785"/>
              <xdr:cNvSpPr txBox="1"/>
            </xdr:nvSpPr>
            <xdr:spPr>
              <a:xfrm>
                <a:off x="4541693" y="32369414"/>
                <a:ext cx="2541443" cy="16279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100" b="0" i="0" u="sng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DETALLE LOSA MACIZA−CORTE X−X</a:t>
                </a:r>
                <a:endParaRPr lang="es-PE" sz="1100" b="0" u="sng">
                  <a:solidFill>
                    <a:srgbClr val="002060"/>
                  </a:solidFill>
                </a:endParaRPr>
              </a:p>
            </xdr:txBody>
          </xdr:sp>
        </mc:Fallback>
      </mc:AlternateContent>
    </xdr:grpSp>
    <xdr:clientData/>
  </xdr:twoCellAnchor>
  <xdr:twoCellAnchor editAs="oneCell">
    <xdr:from>
      <xdr:col>4</xdr:col>
      <xdr:colOff>19050</xdr:colOff>
      <xdr:row>116</xdr:row>
      <xdr:rowOff>100210</xdr:rowOff>
    </xdr:from>
    <xdr:to>
      <xdr:col>10</xdr:col>
      <xdr:colOff>85725</xdr:colOff>
      <xdr:row>118</xdr:row>
      <xdr:rowOff>207106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4722335"/>
          <a:ext cx="4638675" cy="525996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113</xdr:row>
      <xdr:rowOff>37325</xdr:rowOff>
    </xdr:from>
    <xdr:to>
      <xdr:col>3</xdr:col>
      <xdr:colOff>590550</xdr:colOff>
      <xdr:row>118</xdr:row>
      <xdr:rowOff>162820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24078425"/>
          <a:ext cx="1123950" cy="11256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</xdr:colOff>
          <xdr:row>0</xdr:row>
          <xdr:rowOff>171450</xdr:rowOff>
        </xdr:from>
        <xdr:to>
          <xdr:col>11</xdr:col>
          <xdr:colOff>576191</xdr:colOff>
          <xdr:row>8</xdr:row>
          <xdr:rowOff>1</xdr:rowOff>
        </xdr:to>
        <xdr:pic>
          <xdr:nvPicPr>
            <xdr:cNvPr id="325" name="Imagen 324"/>
            <xdr:cNvPicPr>
              <a:picLocks noChangeAspect="1" noChangeArrowheads="1"/>
              <a:extLst>
                <a:ext uri="{84589F7E-364E-4C9E-8A38-B11213B215E9}">
                  <a14:cameraTool cellRange="$C$114" spid="_x0000_s103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886576" y="171450"/>
              <a:ext cx="2100190" cy="15906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/HebMerma" TargetMode="Externa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W136"/>
  <sheetViews>
    <sheetView showGridLines="0" showRowColHeaders="0" tabSelected="1" zoomScaleNormal="100" workbookViewId="0">
      <selection activeCell="C5" sqref="C5"/>
    </sheetView>
  </sheetViews>
  <sheetFormatPr baseColWidth="10" defaultRowHeight="16.5" x14ac:dyDescent="0.3"/>
  <cols>
    <col min="1" max="1" width="9" style="1" customWidth="1"/>
    <col min="2" max="2" width="13.140625" style="1" customWidth="1"/>
    <col min="3" max="3" width="11.7109375" style="1" customWidth="1"/>
    <col min="4" max="4" width="12.28515625" style="1" customWidth="1"/>
    <col min="5" max="16384" width="11.42578125" style="1"/>
  </cols>
  <sheetData>
    <row r="1" spans="2:21" ht="17.25" thickBot="1" x14ac:dyDescent="0.35"/>
    <row r="2" spans="2:21" ht="21.75" thickTop="1" thickBot="1" x14ac:dyDescent="0.35">
      <c r="B2" s="161" t="s">
        <v>28</v>
      </c>
      <c r="C2" s="162"/>
      <c r="D2" s="162"/>
      <c r="E2" s="162"/>
      <c r="F2" s="162"/>
      <c r="G2" s="162"/>
      <c r="H2" s="163"/>
    </row>
    <row r="3" spans="2:21" ht="17.25" thickTop="1" x14ac:dyDescent="0.3"/>
    <row r="4" spans="2:21" x14ac:dyDescent="0.3">
      <c r="B4" s="2" t="s">
        <v>0</v>
      </c>
    </row>
    <row r="5" spans="2:21" x14ac:dyDescent="0.3">
      <c r="B5" s="67" t="s">
        <v>1</v>
      </c>
      <c r="C5" s="65"/>
      <c r="D5" s="66" t="s">
        <v>3</v>
      </c>
      <c r="E5" s="4"/>
    </row>
    <row r="6" spans="2:21" x14ac:dyDescent="0.3">
      <c r="B6" s="67" t="s">
        <v>2</v>
      </c>
      <c r="C6" s="65"/>
      <c r="D6" s="66" t="s">
        <v>3</v>
      </c>
      <c r="E6" s="4"/>
    </row>
    <row r="7" spans="2:21" x14ac:dyDescent="0.3">
      <c r="B7" s="68" t="s">
        <v>49</v>
      </c>
      <c r="C7" s="65"/>
      <c r="D7" s="66" t="s">
        <v>3</v>
      </c>
      <c r="E7" s="4"/>
    </row>
    <row r="8" spans="2:21" x14ac:dyDescent="0.3">
      <c r="B8" s="68" t="s">
        <v>21</v>
      </c>
      <c r="C8" s="65"/>
      <c r="D8" s="66" t="s">
        <v>3</v>
      </c>
      <c r="E8" s="4"/>
    </row>
    <row r="9" spans="2:21" x14ac:dyDescent="0.3">
      <c r="B9" s="68" t="s">
        <v>22</v>
      </c>
      <c r="C9" s="65"/>
      <c r="D9" s="66" t="s">
        <v>3</v>
      </c>
      <c r="J9" s="159" t="s">
        <v>62</v>
      </c>
    </row>
    <row r="10" spans="2:21" x14ac:dyDescent="0.3">
      <c r="J10" s="160" t="s">
        <v>63</v>
      </c>
    </row>
    <row r="11" spans="2:21" x14ac:dyDescent="0.3">
      <c r="B11" s="6"/>
      <c r="C11" s="6"/>
      <c r="D11" s="6"/>
      <c r="E11" s="6"/>
      <c r="F11" s="6"/>
      <c r="G11" s="6"/>
      <c r="H11" s="6"/>
      <c r="I11" s="6"/>
      <c r="L11" s="6"/>
      <c r="S11" s="6"/>
    </row>
    <row r="12" spans="2:21" x14ac:dyDescent="0.3">
      <c r="B12" s="6"/>
      <c r="C12" s="6"/>
      <c r="D12" s="6"/>
      <c r="E12" s="6"/>
      <c r="F12" s="6"/>
      <c r="G12" s="6"/>
      <c r="H12" s="6"/>
      <c r="I12" s="6"/>
      <c r="K12" s="6"/>
      <c r="L12" s="6"/>
      <c r="M12" s="6"/>
      <c r="N12" s="6"/>
      <c r="O12" s="6"/>
      <c r="P12" s="6"/>
      <c r="Q12" s="6"/>
      <c r="S12" s="6"/>
    </row>
    <row r="13" spans="2:21" x14ac:dyDescent="0.3">
      <c r="B13" s="6"/>
      <c r="C13" s="6"/>
      <c r="D13" s="6"/>
      <c r="E13" s="6"/>
      <c r="F13" s="6"/>
      <c r="G13" s="6"/>
      <c r="H13" s="6"/>
      <c r="I13" s="6"/>
      <c r="K13" s="6"/>
      <c r="L13" s="6"/>
      <c r="M13" s="6"/>
      <c r="N13" s="6"/>
      <c r="O13" s="6"/>
      <c r="P13" s="6"/>
      <c r="Q13" s="6"/>
      <c r="S13" s="6"/>
      <c r="U13" s="28"/>
    </row>
    <row r="14" spans="2:21" x14ac:dyDescent="0.3">
      <c r="B14" s="6"/>
      <c r="C14" s="6"/>
      <c r="D14" s="6"/>
      <c r="E14" s="6"/>
      <c r="F14" s="6"/>
      <c r="G14" s="6"/>
      <c r="H14" s="6"/>
      <c r="I14" s="6"/>
      <c r="K14" s="6"/>
      <c r="L14" s="6"/>
      <c r="M14" s="6"/>
      <c r="N14" s="6"/>
      <c r="O14" s="6"/>
      <c r="P14" s="6"/>
      <c r="Q14" s="6"/>
      <c r="S14" s="6"/>
    </row>
    <row r="15" spans="2:21" x14ac:dyDescent="0.3">
      <c r="B15" s="6"/>
      <c r="C15" s="6"/>
      <c r="D15" s="6"/>
      <c r="E15" s="6"/>
      <c r="F15" s="6"/>
      <c r="G15" s="6"/>
      <c r="H15" s="6"/>
      <c r="I15" s="6"/>
      <c r="K15" s="6"/>
      <c r="L15" s="6"/>
      <c r="M15" s="6"/>
      <c r="N15" s="6"/>
      <c r="O15" s="6"/>
      <c r="P15" s="6"/>
      <c r="Q15" s="6"/>
      <c r="S15" s="6"/>
    </row>
    <row r="16" spans="2:21" x14ac:dyDescent="0.3">
      <c r="B16" s="69"/>
      <c r="C16" s="6"/>
      <c r="D16" s="6"/>
      <c r="E16" s="6"/>
      <c r="F16" s="6"/>
      <c r="G16" s="6"/>
      <c r="H16" s="6"/>
      <c r="I16" s="6"/>
      <c r="S16" s="6"/>
    </row>
    <row r="17" spans="2:19" x14ac:dyDescent="0.3">
      <c r="B17" s="6"/>
      <c r="C17" s="6"/>
      <c r="D17" s="6"/>
      <c r="E17" s="6"/>
      <c r="F17" s="6"/>
      <c r="G17" s="6"/>
      <c r="H17" s="6"/>
      <c r="I17" s="6"/>
      <c r="N17" s="29"/>
      <c r="P17" s="7"/>
      <c r="S17" s="29"/>
    </row>
    <row r="18" spans="2:19" x14ac:dyDescent="0.3">
      <c r="B18" s="6"/>
      <c r="C18" s="6"/>
      <c r="D18" s="6"/>
      <c r="E18" s="6"/>
      <c r="F18" s="6"/>
      <c r="G18" s="6"/>
      <c r="H18" s="6"/>
      <c r="I18" s="6"/>
    </row>
    <row r="19" spans="2:19" x14ac:dyDescent="0.3">
      <c r="B19" s="6"/>
      <c r="C19" s="6"/>
      <c r="D19" s="6"/>
      <c r="E19" s="6"/>
      <c r="F19" s="6"/>
      <c r="G19" s="6"/>
      <c r="H19" s="6"/>
      <c r="I19" s="6"/>
    </row>
    <row r="20" spans="2:19" x14ac:dyDescent="0.3">
      <c r="B20" s="6"/>
      <c r="C20" s="6"/>
      <c r="D20" s="6"/>
      <c r="E20" s="6"/>
      <c r="F20" s="6"/>
      <c r="G20" s="6"/>
      <c r="H20" s="6"/>
      <c r="I20" s="6"/>
    </row>
    <row r="21" spans="2:19" x14ac:dyDescent="0.3">
      <c r="B21" s="6"/>
      <c r="C21" s="6"/>
      <c r="D21" s="6"/>
      <c r="E21" s="6"/>
      <c r="F21" s="6"/>
      <c r="G21" s="6"/>
      <c r="H21" s="6"/>
      <c r="I21" s="6"/>
    </row>
    <row r="22" spans="2:19" x14ac:dyDescent="0.3">
      <c r="B22" s="6"/>
      <c r="C22" s="147"/>
      <c r="D22" s="147"/>
      <c r="E22" s="147"/>
      <c r="F22" s="147"/>
      <c r="G22" s="147"/>
      <c r="H22" s="147"/>
      <c r="I22" s="6"/>
      <c r="M22" s="6"/>
      <c r="N22" s="6"/>
      <c r="O22" s="6"/>
    </row>
    <row r="23" spans="2:19" x14ac:dyDescent="0.3">
      <c r="B23" s="6"/>
      <c r="C23" s="6"/>
      <c r="D23" s="6"/>
      <c r="E23" s="6"/>
      <c r="F23" s="6"/>
      <c r="G23" s="6"/>
      <c r="H23" s="6"/>
      <c r="I23" s="6"/>
      <c r="M23" s="6"/>
      <c r="N23" s="30"/>
      <c r="O23" s="3"/>
    </row>
    <row r="24" spans="2:19" x14ac:dyDescent="0.3">
      <c r="C24" s="6"/>
      <c r="D24" s="6"/>
      <c r="E24" s="6"/>
    </row>
    <row r="26" spans="2:19" x14ac:dyDescent="0.3">
      <c r="B26" s="2" t="s">
        <v>23</v>
      </c>
      <c r="F26" s="31" t="s">
        <v>27</v>
      </c>
      <c r="G26" s="72"/>
    </row>
    <row r="27" spans="2:19" x14ac:dyDescent="0.3">
      <c r="G27" s="32"/>
    </row>
    <row r="28" spans="2:19" x14ac:dyDescent="0.3">
      <c r="C28" s="5" t="s">
        <v>24</v>
      </c>
      <c r="D28" s="70" t="str">
        <f>IF(J10="https://www.youtube.com/c/HebMerma",IF(C22="","",C22/24),"")</f>
        <v/>
      </c>
      <c r="E28" s="71" t="str">
        <f>IF(C22="","",FLOOR(G28,5)/100)</f>
        <v/>
      </c>
      <c r="F28" s="3"/>
      <c r="G28" s="32" t="str">
        <f>IF(D28="","",D28*100)</f>
        <v/>
      </c>
    </row>
    <row r="29" spans="2:19" x14ac:dyDescent="0.3">
      <c r="B29" s="5"/>
      <c r="C29" s="5" t="s">
        <v>25</v>
      </c>
      <c r="D29" s="70" t="str">
        <f>IF(J10="https://www.youtube.com/c/HebMerma",IF(E22="","",E22/28),"")</f>
        <v/>
      </c>
      <c r="E29" s="71" t="str">
        <f>IF(E22="","",FLOOR(G29,5)/100)</f>
        <v/>
      </c>
      <c r="F29" s="3"/>
      <c r="G29" s="32" t="str">
        <f>IF(D29="","",D29*100)</f>
        <v/>
      </c>
    </row>
    <row r="30" spans="2:19" x14ac:dyDescent="0.3">
      <c r="B30" s="5"/>
      <c r="C30" s="5" t="s">
        <v>26</v>
      </c>
      <c r="D30" s="70" t="str">
        <f>IF(G26="","",G26/10)</f>
        <v/>
      </c>
      <c r="E30" s="71" t="str">
        <f>IF(G26="","",FLOOR(G30,5)/100)</f>
        <v/>
      </c>
      <c r="F30" s="3"/>
      <c r="G30" s="32" t="str">
        <f>IF(D30="","",D30*100)</f>
        <v/>
      </c>
    </row>
    <row r="32" spans="2:19" x14ac:dyDescent="0.3">
      <c r="B32" s="2" t="s">
        <v>29</v>
      </c>
    </row>
    <row r="33" spans="2:10" x14ac:dyDescent="0.3">
      <c r="B33" s="8" t="s">
        <v>30</v>
      </c>
      <c r="G33" s="8" t="s">
        <v>34</v>
      </c>
    </row>
    <row r="34" spans="2:10" x14ac:dyDescent="0.3">
      <c r="C34" s="5" t="s">
        <v>31</v>
      </c>
      <c r="D34" s="73" t="str">
        <f>IFERROR(1*E29*2400,"")</f>
        <v/>
      </c>
      <c r="E34" s="74" t="str">
        <f>IF(D34="","","Kg/m")</f>
        <v/>
      </c>
      <c r="G34" s="5"/>
      <c r="I34" s="79" t="str">
        <f>IF(C7="","",C7*1)</f>
        <v/>
      </c>
      <c r="J34" s="74" t="str">
        <f t="shared" ref="J34" si="0">IF(I34="","","Kg/m")</f>
        <v/>
      </c>
    </row>
    <row r="35" spans="2:10" x14ac:dyDescent="0.3">
      <c r="C35" s="5" t="s">
        <v>32</v>
      </c>
      <c r="D35" s="73" t="str">
        <f>IF(C5="","",1*C8)</f>
        <v/>
      </c>
      <c r="E35" s="74" t="str">
        <f t="shared" ref="E35:E37" si="1">IF(D35="","","Kg/m")</f>
        <v/>
      </c>
    </row>
    <row r="36" spans="2:10" ht="17.25" thickBot="1" x14ac:dyDescent="0.35">
      <c r="C36" s="5" t="s">
        <v>33</v>
      </c>
      <c r="D36" s="75" t="str">
        <f>IF(C5="","",1*C9)</f>
        <v/>
      </c>
      <c r="E36" s="76" t="str">
        <f t="shared" si="1"/>
        <v/>
      </c>
      <c r="G36" s="8" t="s">
        <v>35</v>
      </c>
    </row>
    <row r="37" spans="2:10" x14ac:dyDescent="0.3">
      <c r="C37" s="5" t="s">
        <v>50</v>
      </c>
      <c r="D37" s="78" t="str">
        <f>IF(C5="","",SUM(D34:D36))</f>
        <v/>
      </c>
      <c r="E37" s="77" t="str">
        <f t="shared" si="1"/>
        <v/>
      </c>
      <c r="G37" s="5"/>
      <c r="I37" s="142" t="str">
        <f>IFERROR((1.4*D37+1.7*I34),"")</f>
        <v/>
      </c>
      <c r="J37" s="74" t="str">
        <f t="shared" ref="J37" si="2">IF(I37="","","Kg/m")</f>
        <v/>
      </c>
    </row>
    <row r="38" spans="2:10" x14ac:dyDescent="0.3">
      <c r="I38" s="143" t="str">
        <f>IF(I37="","",I37/1000)</f>
        <v/>
      </c>
      <c r="J38" s="74" t="str">
        <f>IF(I38="","","Tn/m")</f>
        <v/>
      </c>
    </row>
    <row r="41" spans="2:10" x14ac:dyDescent="0.3">
      <c r="B41" s="2" t="s">
        <v>36</v>
      </c>
    </row>
    <row r="43" spans="2:10" x14ac:dyDescent="0.3">
      <c r="B43" s="33"/>
      <c r="C43" s="6"/>
      <c r="D43" s="6"/>
      <c r="E43" s="81" t="str">
        <f>I38</f>
        <v/>
      </c>
      <c r="F43" s="80" t="str">
        <f>IF(E43="","","Tn/m")</f>
        <v/>
      </c>
      <c r="G43" s="6"/>
      <c r="H43" s="6"/>
      <c r="I43" s="6"/>
    </row>
    <row r="44" spans="2:10" x14ac:dyDescent="0.3">
      <c r="C44" s="6"/>
      <c r="D44" s="6"/>
      <c r="E44" s="6"/>
      <c r="F44" s="6"/>
      <c r="G44" s="6"/>
      <c r="H44" s="6"/>
      <c r="I44" s="6"/>
    </row>
    <row r="45" spans="2:10" x14ac:dyDescent="0.3">
      <c r="C45" s="6"/>
      <c r="D45" s="6"/>
      <c r="E45" s="6"/>
      <c r="F45" s="6"/>
      <c r="G45" s="6"/>
      <c r="H45" s="6"/>
      <c r="I45" s="6"/>
    </row>
    <row r="46" spans="2:10" x14ac:dyDescent="0.3">
      <c r="C46" s="6"/>
      <c r="D46" s="6"/>
      <c r="E46" s="6"/>
      <c r="F46" s="6"/>
      <c r="G46" s="6"/>
      <c r="H46" s="6"/>
      <c r="I46" s="6"/>
    </row>
    <row r="47" spans="2:10" x14ac:dyDescent="0.3">
      <c r="C47" s="148" t="str">
        <f>IF(C22="","",C22)</f>
        <v/>
      </c>
      <c r="D47" s="148"/>
      <c r="E47" s="148" t="str">
        <f>IF(E22="","",E22)</f>
        <v/>
      </c>
      <c r="F47" s="148"/>
      <c r="G47" s="148" t="str">
        <f>IF(G22="","",G22)</f>
        <v/>
      </c>
      <c r="H47" s="148"/>
      <c r="I47" s="6"/>
    </row>
    <row r="48" spans="2:10" x14ac:dyDescent="0.3">
      <c r="C48" s="6"/>
      <c r="D48" s="6"/>
      <c r="E48" s="6"/>
      <c r="F48" s="6"/>
      <c r="G48" s="6"/>
      <c r="H48" s="6"/>
      <c r="I48" s="6"/>
    </row>
    <row r="49" spans="2:20" x14ac:dyDescent="0.3">
      <c r="D49" s="144" t="str">
        <f>IFERROR((((1/10)*E43*E47^2)+((1/10)*E43*C47^2))/2,"")</f>
        <v/>
      </c>
      <c r="E49" s="144"/>
      <c r="F49" s="6"/>
      <c r="G49" s="82" t="str">
        <f>IFERROR((((1/10)*E43*E47^2)+((1/10)*E43*G47^2))/2,"")</f>
        <v/>
      </c>
    </row>
    <row r="50" spans="2:20" x14ac:dyDescent="0.3">
      <c r="C50" s="82" t="str">
        <f>IFERROR(((1/24)*E43*C47^2),"")</f>
        <v/>
      </c>
      <c r="H50" s="83" t="str">
        <f>IFERROR(((1/24)*E43*G47^2),"")</f>
        <v/>
      </c>
    </row>
    <row r="54" spans="2:20" x14ac:dyDescent="0.3">
      <c r="C54" s="83" t="str">
        <f>IFERROR(((1/14)*E43*C47^2),"")</f>
        <v/>
      </c>
      <c r="H54" s="82" t="str">
        <f>IFERROR(((1/14)*E43*G47^2),"")</f>
        <v/>
      </c>
    </row>
    <row r="55" spans="2:20" x14ac:dyDescent="0.3">
      <c r="E55" s="144" t="str">
        <f>IFERROR(IF("HM"="HM",((1/16)*E43*E47^2),"Error"),"")</f>
        <v/>
      </c>
      <c r="F55" s="144"/>
    </row>
    <row r="56" spans="2:20" x14ac:dyDescent="0.3">
      <c r="R56" s="100" t="s">
        <v>9</v>
      </c>
      <c r="S56" s="100" t="s">
        <v>10</v>
      </c>
      <c r="T56" s="100" t="s">
        <v>13</v>
      </c>
    </row>
    <row r="57" spans="2:20" x14ac:dyDescent="0.3">
      <c r="B57" s="2" t="s">
        <v>37</v>
      </c>
      <c r="R57" s="10">
        <v>2</v>
      </c>
      <c r="S57" s="101" t="s">
        <v>54</v>
      </c>
      <c r="T57" s="101">
        <v>0.32</v>
      </c>
    </row>
    <row r="58" spans="2:20" x14ac:dyDescent="0.3">
      <c r="B58" s="6"/>
      <c r="C58" s="6"/>
      <c r="D58" s="6"/>
      <c r="E58" s="6"/>
      <c r="R58" s="10">
        <v>3</v>
      </c>
      <c r="S58" s="101" t="s">
        <v>53</v>
      </c>
      <c r="T58" s="101">
        <v>0.71</v>
      </c>
    </row>
    <row r="59" spans="2:20" x14ac:dyDescent="0.3">
      <c r="B59" s="6"/>
      <c r="C59" s="6"/>
      <c r="D59" s="6"/>
      <c r="E59" s="6"/>
      <c r="R59" s="10">
        <v>4</v>
      </c>
      <c r="S59" s="101" t="s">
        <v>52</v>
      </c>
      <c r="T59" s="101">
        <v>1.29</v>
      </c>
    </row>
    <row r="60" spans="2:20" x14ac:dyDescent="0.3">
      <c r="B60" s="85" t="str">
        <f>IFERROR(E28*100,"")</f>
        <v/>
      </c>
      <c r="C60" s="6"/>
      <c r="D60" s="6"/>
      <c r="E60" s="6"/>
      <c r="F60" s="145" t="str">
        <f>IFERROR(B60-3,"")</f>
        <v/>
      </c>
      <c r="G60" s="145"/>
      <c r="R60" s="10">
        <v>5</v>
      </c>
      <c r="S60" s="101" t="s">
        <v>55</v>
      </c>
      <c r="T60" s="101">
        <v>2</v>
      </c>
    </row>
    <row r="61" spans="2:20" x14ac:dyDescent="0.3">
      <c r="B61" s="6"/>
      <c r="C61" s="6"/>
      <c r="D61" s="6"/>
      <c r="E61" s="6"/>
      <c r="R61" s="10">
        <v>6</v>
      </c>
      <c r="S61" s="101" t="s">
        <v>56</v>
      </c>
      <c r="T61" s="101">
        <v>2.84</v>
      </c>
    </row>
    <row r="62" spans="2:20" x14ac:dyDescent="0.3">
      <c r="B62" s="6"/>
      <c r="C62" s="6"/>
      <c r="D62" s="6"/>
      <c r="E62" s="6"/>
      <c r="R62" s="10">
        <v>7</v>
      </c>
      <c r="S62" s="101" t="s">
        <v>57</v>
      </c>
      <c r="T62" s="101">
        <v>5.0999999999999996</v>
      </c>
    </row>
    <row r="63" spans="2:20" x14ac:dyDescent="0.3">
      <c r="D63" s="84" t="str">
        <f>IF(B60="","",1)</f>
        <v/>
      </c>
      <c r="R63" s="10">
        <v>8</v>
      </c>
      <c r="S63" s="101" t="s">
        <v>58</v>
      </c>
      <c r="T63" s="101">
        <v>6.45</v>
      </c>
    </row>
    <row r="64" spans="2:20" ht="17.25" thickBot="1" x14ac:dyDescent="0.35">
      <c r="R64" s="10">
        <v>9</v>
      </c>
      <c r="S64" s="101" t="s">
        <v>59</v>
      </c>
      <c r="T64" s="101">
        <v>8.19</v>
      </c>
    </row>
    <row r="65" spans="2:23" ht="18" thickTop="1" thickBot="1" x14ac:dyDescent="0.35">
      <c r="B65" s="149" t="s">
        <v>38</v>
      </c>
      <c r="C65" s="150"/>
      <c r="D65" s="150"/>
      <c r="E65" s="150"/>
      <c r="F65" s="151"/>
      <c r="G65" s="149" t="s">
        <v>44</v>
      </c>
      <c r="H65" s="150"/>
      <c r="I65" s="150"/>
      <c r="J65" s="150"/>
      <c r="K65" s="151"/>
      <c r="R65" s="10">
        <v>10</v>
      </c>
      <c r="S65" s="101" t="s">
        <v>60</v>
      </c>
      <c r="T65" s="101">
        <v>10.07</v>
      </c>
    </row>
    <row r="66" spans="2:23" ht="17.25" thickTop="1" x14ac:dyDescent="0.3">
      <c r="B66" s="106"/>
      <c r="C66" s="107"/>
      <c r="D66" s="107"/>
      <c r="E66" s="107"/>
      <c r="F66" s="108"/>
      <c r="G66" s="106"/>
      <c r="H66" s="107"/>
      <c r="I66" s="107"/>
      <c r="J66" s="107"/>
      <c r="K66" s="108"/>
      <c r="M66" s="155" t="s">
        <v>8</v>
      </c>
      <c r="N66" s="156"/>
      <c r="O66" s="156"/>
      <c r="P66" s="156"/>
      <c r="Q66" s="156"/>
      <c r="R66" s="156"/>
      <c r="S66" s="156"/>
      <c r="T66" s="156"/>
      <c r="U66" s="157"/>
    </row>
    <row r="67" spans="2:23" ht="27" x14ac:dyDescent="0.3">
      <c r="B67" s="109" t="s">
        <v>39</v>
      </c>
      <c r="C67" s="6"/>
      <c r="D67" s="6"/>
      <c r="E67" s="6"/>
      <c r="F67" s="110"/>
      <c r="G67" s="109" t="s">
        <v>45</v>
      </c>
      <c r="H67" s="6"/>
      <c r="I67" s="6"/>
      <c r="J67" s="6"/>
      <c r="K67" s="110"/>
      <c r="M67" s="38" t="s">
        <v>9</v>
      </c>
      <c r="N67" s="36" t="s">
        <v>10</v>
      </c>
      <c r="O67" s="37" t="s">
        <v>13</v>
      </c>
      <c r="P67" s="35" t="s">
        <v>11</v>
      </c>
      <c r="Q67" s="35" t="s">
        <v>12</v>
      </c>
      <c r="R67" s="35" t="s">
        <v>14</v>
      </c>
      <c r="S67" s="35" t="s">
        <v>15</v>
      </c>
      <c r="T67" s="35" t="s">
        <v>16</v>
      </c>
      <c r="U67" s="39" t="s">
        <v>17</v>
      </c>
    </row>
    <row r="68" spans="2:23" x14ac:dyDescent="0.3">
      <c r="B68" s="111" t="s">
        <v>4</v>
      </c>
      <c r="C68" s="152" t="str">
        <f>IFERROR(IF(M77="https://www.youtube.com/c/HebMerma",(0.85-(SQRT(0.7225-((1.7*C50*10^5)/(0.9*C5*(D63*100)*F60^2))))),""),"")</f>
        <v/>
      </c>
      <c r="D68" s="153"/>
      <c r="E68" s="6"/>
      <c r="F68" s="110"/>
      <c r="G68" s="111" t="s">
        <v>4</v>
      </c>
      <c r="H68" s="152" t="str">
        <f>IFERROR((0.85-(SQRT(0.7225-((1.7*C54*10^5)/(0.9*C5*(D63*100)*F60^2))))),"")</f>
        <v/>
      </c>
      <c r="I68" s="153"/>
      <c r="J68" s="6"/>
      <c r="K68" s="110"/>
      <c r="M68" s="40">
        <v>2</v>
      </c>
      <c r="N68" s="13" t="s">
        <v>54</v>
      </c>
      <c r="O68" s="14">
        <v>0.32</v>
      </c>
      <c r="P68" s="15">
        <v>0.63200000000000001</v>
      </c>
      <c r="Q68" s="15">
        <v>2</v>
      </c>
      <c r="R68" s="15">
        <v>0.25</v>
      </c>
      <c r="S68" s="15" t="s">
        <v>18</v>
      </c>
      <c r="T68" s="15" t="s">
        <v>18</v>
      </c>
      <c r="U68" s="41" t="s">
        <v>18</v>
      </c>
    </row>
    <row r="69" spans="2:23" x14ac:dyDescent="0.3">
      <c r="B69" s="111" t="s">
        <v>5</v>
      </c>
      <c r="C69" s="86" t="str">
        <f>IFERROR(C68*(C5/C6),"")</f>
        <v/>
      </c>
      <c r="D69" s="87" t="str">
        <f>IF(C69="","",0.007)</f>
        <v/>
      </c>
      <c r="E69" s="24" t="str">
        <f>IF(C69="","",(IF(C69&lt;D69,"Falla DUCTIL","Falla FRAGIL")))</f>
        <v/>
      </c>
      <c r="F69" s="112" t="str">
        <f>IF(C69="","",(IF(C69&lt;D69,"OK","error")))</f>
        <v/>
      </c>
      <c r="G69" s="111" t="s">
        <v>5</v>
      </c>
      <c r="H69" s="86" t="str">
        <f>IFERROR(H68*(C5/C6),"")</f>
        <v/>
      </c>
      <c r="I69" s="87" t="str">
        <f>IF(H69="","",0.007)</f>
        <v/>
      </c>
      <c r="J69" s="24" t="str">
        <f>IF(H69="","",(IF(H69&lt;I69,"Falla DUCTIL","Falla FRAGIL")))</f>
        <v/>
      </c>
      <c r="K69" s="112" t="str">
        <f>IF(H69="","",(IF(H69&lt;I69,"OK","error")))</f>
        <v/>
      </c>
      <c r="M69" s="42">
        <v>3</v>
      </c>
      <c r="N69" s="13" t="s">
        <v>53</v>
      </c>
      <c r="O69" s="14">
        <f>IF(M77="https://www.youtube.com/c/HebMerma",0.71,"")</f>
        <v>0.71</v>
      </c>
      <c r="P69" s="16">
        <v>0.95199999999999996</v>
      </c>
      <c r="Q69" s="16">
        <v>3</v>
      </c>
      <c r="R69" s="16">
        <v>0.56000000000000005</v>
      </c>
      <c r="S69" s="16">
        <v>1.6619999999999999</v>
      </c>
      <c r="T69" s="16">
        <v>3.7999999999999999E-2</v>
      </c>
      <c r="U69" s="43">
        <v>0.36299999999999999</v>
      </c>
    </row>
    <row r="70" spans="2:23" x14ac:dyDescent="0.3">
      <c r="B70" s="111" t="s">
        <v>6</v>
      </c>
      <c r="C70" s="88" t="str">
        <f>IFERROR(C69*(D63*100)*F60,"")</f>
        <v/>
      </c>
      <c r="D70" s="74" t="str">
        <f>IF(C70="","","cm2")</f>
        <v/>
      </c>
      <c r="E70" s="103" t="str">
        <f>IF(C70="","",((IF(C70&gt;C71,"ok","ASD"))))</f>
        <v/>
      </c>
      <c r="F70" s="110"/>
      <c r="G70" s="111" t="s">
        <v>6</v>
      </c>
      <c r="H70" s="88" t="str">
        <f>IFERROR(H69*(D63*100)*F60,"")</f>
        <v/>
      </c>
      <c r="I70" s="74" t="str">
        <f>IF(H70="","","cm2")</f>
        <v/>
      </c>
      <c r="J70" s="103" t="str">
        <f>IF(H70="","",((IF(H70&gt;H71,"ok","ASD"))))</f>
        <v/>
      </c>
      <c r="K70" s="110"/>
      <c r="M70" s="40">
        <v>4</v>
      </c>
      <c r="N70" s="17" t="s">
        <v>52</v>
      </c>
      <c r="O70" s="18">
        <v>1.29</v>
      </c>
      <c r="P70" s="15">
        <v>1.27</v>
      </c>
      <c r="Q70" s="15">
        <v>4</v>
      </c>
      <c r="R70" s="15">
        <v>0.99399999999999999</v>
      </c>
      <c r="S70" s="15">
        <v>0.88800000000000001</v>
      </c>
      <c r="T70" s="15">
        <v>5.0999999999999997E-2</v>
      </c>
      <c r="U70" s="41">
        <v>0.48499999999999999</v>
      </c>
    </row>
    <row r="71" spans="2:23" x14ac:dyDescent="0.3">
      <c r="B71" s="111" t="s">
        <v>40</v>
      </c>
      <c r="C71" s="88" t="str">
        <f>IFERROR(0.0018*100*B60,"")</f>
        <v/>
      </c>
      <c r="D71" s="74" t="str">
        <f>IF(C71="","","cm2")</f>
        <v/>
      </c>
      <c r="E71" s="6"/>
      <c r="F71" s="110"/>
      <c r="G71" s="111" t="s">
        <v>40</v>
      </c>
      <c r="H71" s="88" t="str">
        <f>IFERROR(0.0018*100*B60,"")</f>
        <v/>
      </c>
      <c r="I71" s="74" t="str">
        <f>IF(H71="","","cm2")</f>
        <v/>
      </c>
      <c r="J71" s="6"/>
      <c r="K71" s="110"/>
      <c r="M71" s="42">
        <v>5</v>
      </c>
      <c r="N71" s="19" t="s">
        <v>55</v>
      </c>
      <c r="O71" s="20">
        <v>2</v>
      </c>
      <c r="P71" s="16">
        <v>1.5880000000000001</v>
      </c>
      <c r="Q71" s="16">
        <v>5</v>
      </c>
      <c r="R71" s="16">
        <v>1.522</v>
      </c>
      <c r="S71" s="16">
        <v>1.1100000000000001</v>
      </c>
      <c r="T71" s="16">
        <v>7.0999999999999994E-2</v>
      </c>
      <c r="U71" s="43">
        <v>0.60799999999999998</v>
      </c>
    </row>
    <row r="72" spans="2:23" x14ac:dyDescent="0.3">
      <c r="B72" s="113"/>
      <c r="C72" s="6"/>
      <c r="D72" s="6"/>
      <c r="E72" s="6"/>
      <c r="F72" s="110"/>
      <c r="G72" s="113"/>
      <c r="H72" s="6"/>
      <c r="I72" s="6"/>
      <c r="J72" s="6"/>
      <c r="K72" s="110"/>
      <c r="M72" s="40">
        <v>6</v>
      </c>
      <c r="N72" s="17" t="s">
        <v>56</v>
      </c>
      <c r="O72" s="18">
        <v>2.84</v>
      </c>
      <c r="P72" s="15">
        <v>1.905</v>
      </c>
      <c r="Q72" s="15">
        <v>6</v>
      </c>
      <c r="R72" s="15">
        <v>2.2349999999999999</v>
      </c>
      <c r="S72" s="15">
        <v>4.335</v>
      </c>
      <c r="T72" s="15">
        <v>9.6000000000000002E-2</v>
      </c>
      <c r="U72" s="41">
        <v>0.72</v>
      </c>
    </row>
    <row r="73" spans="2:23" x14ac:dyDescent="0.3">
      <c r="B73" s="114" t="s">
        <v>41</v>
      </c>
      <c r="C73" s="6"/>
      <c r="D73" s="6"/>
      <c r="E73" s="89" t="str">
        <f>IFERROR(IF(C71&gt;C70,(4/3)*C70,""),"")</f>
        <v/>
      </c>
      <c r="F73" s="110"/>
      <c r="G73" s="114" t="s">
        <v>41</v>
      </c>
      <c r="H73" s="6"/>
      <c r="I73" s="6"/>
      <c r="J73" s="89" t="str">
        <f>IFERROR(IF(M77="https://www.youtube.com/c/HebMerma",IF(H71&gt;H70,(4/3)*H70,""),""),"")</f>
        <v/>
      </c>
      <c r="K73" s="110"/>
      <c r="M73" s="44">
        <v>7</v>
      </c>
      <c r="N73" s="19" t="s">
        <v>57</v>
      </c>
      <c r="O73" s="20">
        <v>5.0999999999999996</v>
      </c>
      <c r="P73" s="16">
        <v>2.54</v>
      </c>
      <c r="Q73" s="21">
        <v>8</v>
      </c>
      <c r="R73" s="16">
        <v>3.4729999999999999</v>
      </c>
      <c r="S73" s="16">
        <v>1.7789999999999999</v>
      </c>
      <c r="T73" s="16">
        <v>0.127</v>
      </c>
      <c r="U73" s="43">
        <v>0.97</v>
      </c>
    </row>
    <row r="74" spans="2:23" x14ac:dyDescent="0.3">
      <c r="B74" s="115" t="s">
        <v>61</v>
      </c>
      <c r="C74" s="141"/>
      <c r="D74" s="93" t="str">
        <f>IFERROR(VLOOKUP(C74,M68:O76,2),"")</f>
        <v/>
      </c>
      <c r="E74" s="10" t="str">
        <f>IFERROR(VLOOKUP(C74,M68:O76,3),"")</f>
        <v/>
      </c>
      <c r="F74" s="110"/>
      <c r="G74" s="115" t="s">
        <v>61</v>
      </c>
      <c r="H74" s="140"/>
      <c r="I74" s="93" t="str">
        <f>IFERROR(VLOOKUP(H74,R57:T65,2),"")</f>
        <v/>
      </c>
      <c r="J74" s="10" t="str">
        <f>IFERROR(VLOOKUP(H74,R57:T65,3),"")</f>
        <v/>
      </c>
      <c r="K74" s="110"/>
      <c r="M74" s="40">
        <v>8</v>
      </c>
      <c r="N74" s="17" t="s">
        <v>58</v>
      </c>
      <c r="O74" s="18">
        <v>6.45</v>
      </c>
      <c r="P74" s="15">
        <v>2.8650000000000002</v>
      </c>
      <c r="Q74" s="15">
        <v>9</v>
      </c>
      <c r="R74" s="15">
        <v>5.0599999999999996</v>
      </c>
      <c r="S74" s="15">
        <v>2.0099999999999998</v>
      </c>
      <c r="T74" s="15">
        <v>0.14199999999999999</v>
      </c>
      <c r="U74" s="41">
        <v>1.1000000000000001</v>
      </c>
    </row>
    <row r="75" spans="2:23" x14ac:dyDescent="0.3">
      <c r="B75" s="111" t="s">
        <v>51</v>
      </c>
      <c r="C75" s="98" t="str">
        <f>IFERROR(IF(E73="",(E74*100)/C70,(E74*100)/E73),"")</f>
        <v/>
      </c>
      <c r="D75" s="6"/>
      <c r="E75" s="6"/>
      <c r="F75" s="110"/>
      <c r="G75" s="111" t="s">
        <v>51</v>
      </c>
      <c r="H75" s="98" t="str">
        <f>IFERROR(IF(M77="https://www.youtube.com/c/HebMerma",IF(J73="",(J74*100)/H70,(J74*100)/J73),""),"")</f>
        <v/>
      </c>
      <c r="I75" s="6"/>
      <c r="J75" s="6"/>
      <c r="K75" s="110"/>
      <c r="M75" s="44">
        <v>9</v>
      </c>
      <c r="N75" s="19" t="s">
        <v>59</v>
      </c>
      <c r="O75" s="20">
        <v>8.19</v>
      </c>
      <c r="P75" s="16">
        <v>3.226</v>
      </c>
      <c r="Q75" s="21">
        <v>10</v>
      </c>
      <c r="R75" s="16">
        <v>6.4029999999999996</v>
      </c>
      <c r="S75" s="16">
        <v>2.25</v>
      </c>
      <c r="T75" s="16">
        <v>0.16200000000000001</v>
      </c>
      <c r="U75" s="43">
        <v>1.24</v>
      </c>
    </row>
    <row r="76" spans="2:23" ht="17.25" thickBot="1" x14ac:dyDescent="0.35">
      <c r="B76" s="116" t="s">
        <v>42</v>
      </c>
      <c r="C76" s="90" t="str">
        <f>D74</f>
        <v/>
      </c>
      <c r="D76" s="91" t="str">
        <f>IFERROR(ROUNDDOWN(C75,0),"")</f>
        <v/>
      </c>
      <c r="E76" s="6"/>
      <c r="F76" s="110"/>
      <c r="G76" s="116" t="s">
        <v>42</v>
      </c>
      <c r="H76" s="90" t="str">
        <f>I74</f>
        <v/>
      </c>
      <c r="I76" s="91" t="str">
        <f>IFERROR(ROUNDDOWN(H75,0),"")</f>
        <v/>
      </c>
      <c r="J76" s="6"/>
      <c r="K76" s="110"/>
      <c r="M76" s="45">
        <v>10</v>
      </c>
      <c r="N76" s="46" t="s">
        <v>60</v>
      </c>
      <c r="O76" s="47">
        <v>10.07</v>
      </c>
      <c r="P76" s="48">
        <v>3.58</v>
      </c>
      <c r="Q76" s="48">
        <v>11</v>
      </c>
      <c r="R76" s="48">
        <v>7.87</v>
      </c>
      <c r="S76" s="48">
        <v>2.5</v>
      </c>
      <c r="T76" s="48">
        <v>0.18</v>
      </c>
      <c r="U76" s="49">
        <v>1.37</v>
      </c>
    </row>
    <row r="77" spans="2:23" x14ac:dyDescent="0.3">
      <c r="B77" s="117"/>
      <c r="C77" s="6"/>
      <c r="D77" s="6"/>
      <c r="E77" s="6"/>
      <c r="F77" s="110"/>
      <c r="G77" s="117"/>
      <c r="H77" s="6"/>
      <c r="I77" s="6"/>
      <c r="J77" s="6"/>
      <c r="K77" s="110"/>
      <c r="L77" s="9"/>
      <c r="M77" s="158" t="s">
        <v>63</v>
      </c>
      <c r="N77" s="9"/>
      <c r="O77" s="9"/>
      <c r="P77" s="9"/>
      <c r="Q77" s="9"/>
      <c r="R77" s="9"/>
      <c r="S77" s="9"/>
      <c r="T77" s="9"/>
    </row>
    <row r="78" spans="2:23" x14ac:dyDescent="0.3">
      <c r="B78" s="109" t="s">
        <v>43</v>
      </c>
      <c r="C78" s="6"/>
      <c r="D78" s="6"/>
      <c r="E78" s="6"/>
      <c r="F78" s="110"/>
      <c r="G78" s="109" t="s">
        <v>46</v>
      </c>
      <c r="H78" s="6"/>
      <c r="I78" s="6"/>
      <c r="J78" s="6"/>
      <c r="K78" s="110"/>
      <c r="M78" s="102"/>
      <c r="N78" s="102"/>
      <c r="O78" s="102"/>
      <c r="P78" s="102"/>
      <c r="Q78" s="9"/>
      <c r="R78" s="9"/>
      <c r="S78" s="9"/>
      <c r="T78" s="9"/>
    </row>
    <row r="79" spans="2:23" x14ac:dyDescent="0.3">
      <c r="B79" s="111" t="s">
        <v>4</v>
      </c>
      <c r="C79" s="152" t="str">
        <f>IFERROR((0.85-(SQRT(0.7225-((1.7*D49*10^5)/(0.9*C5*(D63*100)*F60^2))))),"")</f>
        <v/>
      </c>
      <c r="D79" s="153"/>
      <c r="E79" s="6"/>
      <c r="F79" s="110"/>
      <c r="G79" s="111" t="s">
        <v>4</v>
      </c>
      <c r="H79" s="152" t="str">
        <f>IFERROR((0.85-(SQRT(0.7225-((1.7*E55*10^5)/(0.9*C5*(D63*100)*F60^2))))),"")</f>
        <v/>
      </c>
      <c r="I79" s="153"/>
      <c r="J79" s="6"/>
      <c r="K79" s="110"/>
      <c r="M79" s="92"/>
      <c r="Q79" s="9">
        <f>F98</f>
        <v>0</v>
      </c>
      <c r="R79" s="10" t="s">
        <v>19</v>
      </c>
      <c r="S79" s="10" t="s">
        <v>20</v>
      </c>
      <c r="T79" s="9"/>
      <c r="U79" s="9"/>
      <c r="V79" s="10" t="s">
        <v>19</v>
      </c>
      <c r="W79" s="10" t="s">
        <v>20</v>
      </c>
    </row>
    <row r="80" spans="2:23" x14ac:dyDescent="0.3">
      <c r="B80" s="111" t="s">
        <v>5</v>
      </c>
      <c r="C80" s="86" t="str">
        <f>IFERROR(C79*(C5/C6),"")</f>
        <v/>
      </c>
      <c r="D80" s="87" t="str">
        <f>IF(C80="","",0.007)</f>
        <v/>
      </c>
      <c r="E80" s="24" t="str">
        <f>IF(C80="","",(IF(C80&lt;D80,"Falla DUCTIL","Falla FRAGIL")))</f>
        <v/>
      </c>
      <c r="F80" s="112" t="str">
        <f>IF(C80="","",(IF(C80&lt;D80,"OK","error")))</f>
        <v/>
      </c>
      <c r="G80" s="111" t="s">
        <v>5</v>
      </c>
      <c r="H80" s="86" t="str">
        <f>IFERROR(IF(M77="https://www.youtube.com/c/HebMerma",H79*(C5/C6),""),"")</f>
        <v/>
      </c>
      <c r="I80" s="87" t="str">
        <f>IF(H80="","",0.007)</f>
        <v/>
      </c>
      <c r="J80" s="24" t="str">
        <f>IF(H80="","",(IF(H80&lt;I80,"Falla DUCTIL","Falla FRAGIL")))</f>
        <v/>
      </c>
      <c r="K80" s="112" t="str">
        <f>IF(H80="","",(IF(H80&lt;I80,"OK","error")))</f>
        <v/>
      </c>
      <c r="M80" s="92"/>
      <c r="Q80" s="9">
        <f>F97</f>
        <v>0</v>
      </c>
      <c r="R80" s="10" t="e">
        <f>VLOOKUP($Q80,$L$97:$N$98,MATCH(R$79,#REF!,0),)</f>
        <v>#REF!</v>
      </c>
      <c r="S80" s="10" t="e">
        <f>VLOOKUP($Q80,$L$97:$N$98,MATCH(S$79,#REF!,0),)</f>
        <v>#REF!</v>
      </c>
      <c r="T80" s="9">
        <f>IF(H98="",0,H98)</f>
        <v>0</v>
      </c>
      <c r="U80" s="9" t="str">
        <f>IF(H97="","",H97)</f>
        <v/>
      </c>
      <c r="V80" s="10" t="e">
        <f>VLOOKUP($U80,$L$97:$N$98,MATCH(V$79,#REF!,0),)</f>
        <v>#REF!</v>
      </c>
      <c r="W80" s="10">
        <f>IF(U80="",0,VLOOKUP($U80,$L$97:$N$98,MATCH(W$79,#REF!,0),))</f>
        <v>0</v>
      </c>
    </row>
    <row r="81" spans="2:21" x14ac:dyDescent="0.3">
      <c r="B81" s="111" t="s">
        <v>6</v>
      </c>
      <c r="C81" s="88" t="str">
        <f>IFERROR(C80*(D63*100)*F60,"")</f>
        <v/>
      </c>
      <c r="D81" s="74" t="str">
        <f>IF(C81="","","cm2")</f>
        <v/>
      </c>
      <c r="E81" s="103" t="str">
        <f>IF(C81="","",((IF(C81&gt;C82,"ok","ASD"))))</f>
        <v/>
      </c>
      <c r="F81" s="110"/>
      <c r="G81" s="111" t="s">
        <v>6</v>
      </c>
      <c r="H81" s="88" t="str">
        <f>IFERROR(IF(K95="https://www.youtube.com/c/HebMerma",H80*(D63*100)*F60,""),"")</f>
        <v/>
      </c>
      <c r="I81" s="74" t="str">
        <f>IF(H81="","","cm2")</f>
        <v/>
      </c>
      <c r="J81" s="103" t="str">
        <f>IF(H81="","",((IF(H81&gt;H82,"ok","ASD"))))</f>
        <v/>
      </c>
      <c r="K81" s="110"/>
      <c r="M81" s="102"/>
      <c r="N81" s="99"/>
      <c r="O81" s="99"/>
      <c r="P81" s="92"/>
      <c r="Q81" s="92"/>
      <c r="R81" s="92"/>
      <c r="S81" s="99"/>
      <c r="T81" s="102"/>
      <c r="U81" s="92"/>
    </row>
    <row r="82" spans="2:21" x14ac:dyDescent="0.3">
      <c r="B82" s="111" t="s">
        <v>40</v>
      </c>
      <c r="C82" s="88" t="str">
        <f>IFERROR(0.0018*100*B60,"")</f>
        <v/>
      </c>
      <c r="D82" s="74" t="str">
        <f>IF(C82="","","cm2")</f>
        <v/>
      </c>
      <c r="E82" s="6"/>
      <c r="F82" s="110"/>
      <c r="G82" s="111" t="s">
        <v>40</v>
      </c>
      <c r="H82" s="88" t="str">
        <f>IFERROR(0.0018*100*B60,"")</f>
        <v/>
      </c>
      <c r="I82" s="74" t="str">
        <f>IF(H82="","","cm2")</f>
        <v/>
      </c>
      <c r="J82" s="6"/>
      <c r="K82" s="110"/>
      <c r="M82" s="102"/>
      <c r="N82" s="99"/>
      <c r="O82" s="99"/>
      <c r="P82" s="92"/>
      <c r="Q82" s="92"/>
      <c r="R82" s="92"/>
      <c r="S82" s="99"/>
      <c r="T82" s="102"/>
      <c r="U82" s="92"/>
    </row>
    <row r="83" spans="2:21" x14ac:dyDescent="0.3">
      <c r="B83" s="113"/>
      <c r="C83" s="6"/>
      <c r="D83" s="6"/>
      <c r="E83" s="6"/>
      <c r="F83" s="110"/>
      <c r="G83" s="113"/>
      <c r="H83" s="6"/>
      <c r="I83" s="6"/>
      <c r="J83" s="6"/>
      <c r="K83" s="110"/>
      <c r="M83" s="102"/>
      <c r="N83" s="99"/>
      <c r="O83" s="99"/>
      <c r="P83" s="92"/>
      <c r="S83" s="10"/>
      <c r="T83" s="9"/>
    </row>
    <row r="84" spans="2:21" x14ac:dyDescent="0.3">
      <c r="B84" s="114" t="s">
        <v>41</v>
      </c>
      <c r="C84" s="6"/>
      <c r="D84" s="6"/>
      <c r="E84" s="89" t="str">
        <f>IFERROR(IF(C82&gt;C81,(4/3)*C81,""),"")</f>
        <v/>
      </c>
      <c r="F84" s="110"/>
      <c r="G84" s="114" t="s">
        <v>41</v>
      </c>
      <c r="H84" s="6"/>
      <c r="I84" s="6"/>
      <c r="J84" s="89" t="str">
        <f>IFERROR(IF(H82&gt;H81,(4/3)*H81,""),"")</f>
        <v/>
      </c>
      <c r="K84" s="110"/>
      <c r="M84" s="102"/>
      <c r="N84" s="99"/>
      <c r="O84" s="99"/>
      <c r="P84" s="92"/>
      <c r="S84" s="10"/>
      <c r="T84" s="9"/>
    </row>
    <row r="85" spans="2:21" x14ac:dyDescent="0.3">
      <c r="B85" s="115" t="s">
        <v>61</v>
      </c>
      <c r="C85" s="140"/>
      <c r="D85" s="93" t="str">
        <f>IFERROR(VLOOKUP(C85,M68:O76,2),"")</f>
        <v/>
      </c>
      <c r="E85" s="10" t="str">
        <f>IFERROR(VLOOKUP(C85,M68:O76,3),"")</f>
        <v/>
      </c>
      <c r="F85" s="110"/>
      <c r="G85" s="115" t="s">
        <v>61</v>
      </c>
      <c r="H85" s="140"/>
      <c r="I85" s="93" t="str">
        <f>IFERROR(VLOOKUP(H85,R57:T65,2),"")</f>
        <v/>
      </c>
      <c r="J85" s="10" t="str">
        <f>IFERROR(VLOOKUP(H85,R57:T65,3),"")</f>
        <v/>
      </c>
      <c r="K85" s="110"/>
      <c r="M85" s="102"/>
      <c r="N85" s="99"/>
      <c r="O85" s="99"/>
      <c r="P85" s="92"/>
      <c r="S85" s="10"/>
      <c r="T85" s="9"/>
    </row>
    <row r="86" spans="2:21" x14ac:dyDescent="0.3">
      <c r="B86" s="111" t="s">
        <v>51</v>
      </c>
      <c r="C86" s="98" t="str">
        <f>IFERROR(IF(K95="https://www.youtube.com/c/HebMerma",IF(E84="",(E85*100)/C81,(E85*100)/E84),""),"")</f>
        <v/>
      </c>
      <c r="D86" s="6"/>
      <c r="E86" s="6"/>
      <c r="F86" s="110"/>
      <c r="G86" s="111" t="s">
        <v>51</v>
      </c>
      <c r="H86" s="98" t="str">
        <f>IFERROR(IF(J84="",(J85*100)/H81,(J85*100)/J84),"")</f>
        <v/>
      </c>
      <c r="I86" s="6"/>
      <c r="J86" s="6"/>
      <c r="K86" s="110"/>
      <c r="M86" s="102"/>
      <c r="N86" s="10"/>
      <c r="O86" s="10"/>
      <c r="S86" s="10"/>
      <c r="T86" s="9"/>
    </row>
    <row r="87" spans="2:21" x14ac:dyDescent="0.3">
      <c r="B87" s="116" t="s">
        <v>42</v>
      </c>
      <c r="C87" s="90" t="str">
        <f>D85</f>
        <v/>
      </c>
      <c r="D87" s="91" t="str">
        <f>IFERROR(ROUNDDOWN(C86,0),"")</f>
        <v/>
      </c>
      <c r="E87" s="6"/>
      <c r="F87" s="110"/>
      <c r="G87" s="116" t="s">
        <v>42</v>
      </c>
      <c r="H87" s="90" t="str">
        <f>I85</f>
        <v/>
      </c>
      <c r="I87" s="91" t="str">
        <f>IFERROR(ROUNDDOWN(H86,0),"")</f>
        <v/>
      </c>
      <c r="J87" s="6"/>
      <c r="K87" s="110"/>
      <c r="M87" s="102"/>
      <c r="N87" s="10"/>
      <c r="O87" s="10"/>
      <c r="S87" s="10"/>
      <c r="T87" s="9"/>
    </row>
    <row r="88" spans="2:21" ht="17.25" thickBot="1" x14ac:dyDescent="0.35">
      <c r="B88" s="118"/>
      <c r="C88" s="119"/>
      <c r="D88" s="119"/>
      <c r="E88" s="119"/>
      <c r="F88" s="164"/>
      <c r="G88" s="120"/>
      <c r="H88" s="121"/>
      <c r="I88" s="119"/>
      <c r="J88" s="119"/>
      <c r="K88" s="165"/>
      <c r="M88" s="102"/>
      <c r="N88" s="10"/>
      <c r="O88" s="10"/>
      <c r="S88" s="10"/>
      <c r="T88" s="9"/>
    </row>
    <row r="89" spans="2:21" ht="18" customHeight="1" thickTop="1" thickBot="1" x14ac:dyDescent="0.35">
      <c r="B89" s="149" t="s">
        <v>47</v>
      </c>
      <c r="C89" s="150"/>
      <c r="D89" s="150"/>
      <c r="E89" s="150"/>
      <c r="F89" s="150"/>
      <c r="G89" s="150"/>
      <c r="H89" s="150"/>
      <c r="I89" s="150"/>
      <c r="J89" s="150"/>
      <c r="K89" s="151"/>
      <c r="M89" s="102"/>
      <c r="N89" s="10"/>
      <c r="O89" s="10"/>
      <c r="S89" s="10"/>
      <c r="T89" s="9"/>
    </row>
    <row r="90" spans="2:21" ht="17.25" thickTop="1" x14ac:dyDescent="0.3">
      <c r="B90" s="122"/>
      <c r="C90" s="107"/>
      <c r="D90" s="107"/>
      <c r="E90" s="107"/>
      <c r="F90" s="107"/>
      <c r="G90" s="107"/>
      <c r="H90" s="107"/>
      <c r="I90" s="107"/>
      <c r="J90" s="107"/>
      <c r="K90" s="108"/>
      <c r="M90" s="102"/>
      <c r="N90" s="10"/>
      <c r="O90" s="10"/>
      <c r="P90" s="9"/>
      <c r="Q90" s="9"/>
      <c r="R90" s="10"/>
      <c r="S90" s="10"/>
      <c r="T90" s="9"/>
    </row>
    <row r="91" spans="2:21" x14ac:dyDescent="0.3">
      <c r="B91" s="117"/>
      <c r="C91" s="6"/>
      <c r="D91" s="6"/>
      <c r="E91" s="52" t="s">
        <v>40</v>
      </c>
      <c r="F91" s="95" t="str">
        <f>IFERROR(0.0018*100*B60,"")</f>
        <v/>
      </c>
      <c r="G91" s="6"/>
      <c r="H91" s="123"/>
      <c r="I91" s="6"/>
      <c r="J91" s="6"/>
      <c r="K91" s="110"/>
      <c r="M91" s="102"/>
      <c r="N91" s="10"/>
      <c r="O91" s="10"/>
      <c r="P91" s="9"/>
      <c r="Q91" s="9"/>
      <c r="R91" s="10"/>
      <c r="S91" s="10"/>
      <c r="T91" s="9"/>
    </row>
    <row r="92" spans="2:21" x14ac:dyDescent="0.3">
      <c r="B92" s="117"/>
      <c r="C92" s="6"/>
      <c r="D92" s="6"/>
      <c r="E92" s="104" t="s">
        <v>61</v>
      </c>
      <c r="F92" s="96" t="str">
        <f>IF(F91="","",S58)</f>
        <v/>
      </c>
      <c r="G92" s="9">
        <f>T58</f>
        <v>0.71</v>
      </c>
      <c r="H92" s="123"/>
      <c r="I92" s="6"/>
      <c r="J92" s="6"/>
      <c r="K92" s="110"/>
      <c r="M92" s="102"/>
      <c r="N92" s="10"/>
      <c r="O92" s="10"/>
      <c r="P92" s="9"/>
      <c r="Q92" s="9"/>
      <c r="R92" s="10"/>
      <c r="S92" s="10"/>
      <c r="T92" s="9"/>
    </row>
    <row r="93" spans="2:21" x14ac:dyDescent="0.3">
      <c r="B93" s="117"/>
      <c r="C93" s="6"/>
      <c r="D93" s="6"/>
      <c r="E93" s="52" t="s">
        <v>51</v>
      </c>
      <c r="F93" s="97" t="str">
        <f>IFERROR((G92*100)/F91,"")</f>
        <v/>
      </c>
      <c r="G93" s="6"/>
      <c r="H93" s="123"/>
      <c r="I93" s="6"/>
      <c r="J93" s="6"/>
      <c r="K93" s="110"/>
      <c r="M93" s="102"/>
      <c r="N93" s="10"/>
      <c r="O93" s="10"/>
      <c r="P93" s="9"/>
      <c r="Q93" s="9"/>
      <c r="R93" s="10"/>
      <c r="S93" s="10"/>
      <c r="T93" s="9"/>
    </row>
    <row r="94" spans="2:21" x14ac:dyDescent="0.3">
      <c r="B94" s="117"/>
      <c r="C94" s="6"/>
      <c r="D94" s="6"/>
      <c r="E94" s="105" t="s">
        <v>42</v>
      </c>
      <c r="F94" s="94" t="str">
        <f>F92</f>
        <v/>
      </c>
      <c r="G94" s="91" t="str">
        <f>IF(F93="","",(ROUNDDOWN(F93,0)))</f>
        <v/>
      </c>
      <c r="H94" s="123"/>
      <c r="I94" s="50"/>
      <c r="J94" s="6"/>
      <c r="K94" s="124"/>
      <c r="M94" s="102"/>
      <c r="N94" s="10"/>
      <c r="O94" s="10"/>
      <c r="P94" s="9"/>
      <c r="Q94" s="9"/>
      <c r="R94" s="10"/>
      <c r="S94" s="10"/>
      <c r="T94" s="9"/>
    </row>
    <row r="95" spans="2:21" ht="17.25" thickBot="1" x14ac:dyDescent="0.35">
      <c r="B95" s="118"/>
      <c r="C95" s="119"/>
      <c r="D95" s="119"/>
      <c r="E95" s="119"/>
      <c r="F95" s="119"/>
      <c r="G95" s="125"/>
      <c r="H95" s="125"/>
      <c r="I95" s="125"/>
      <c r="J95" s="125"/>
      <c r="K95" s="166" t="s">
        <v>63</v>
      </c>
      <c r="L95" s="102"/>
      <c r="M95" s="102"/>
      <c r="N95" s="10"/>
      <c r="O95" s="10"/>
      <c r="P95" s="9"/>
      <c r="Q95" s="9"/>
      <c r="R95" s="10"/>
      <c r="S95" s="10"/>
      <c r="T95" s="9"/>
    </row>
    <row r="96" spans="2:21" ht="17.25" thickTop="1" x14ac:dyDescent="0.3">
      <c r="L96" s="9"/>
      <c r="M96" s="9"/>
      <c r="N96" s="10"/>
      <c r="O96" s="10"/>
      <c r="P96" s="9"/>
      <c r="Q96" s="9"/>
      <c r="R96" s="10"/>
      <c r="S96" s="10"/>
      <c r="T96" s="9"/>
    </row>
    <row r="97" spans="2:21" ht="18.75" x14ac:dyDescent="0.3">
      <c r="B97" s="8" t="s">
        <v>7</v>
      </c>
      <c r="F97" s="51"/>
      <c r="G97" s="11"/>
      <c r="H97" s="51"/>
      <c r="I97" s="11"/>
      <c r="J97" s="12"/>
    </row>
    <row r="98" spans="2:21" x14ac:dyDescent="0.3">
      <c r="B98" s="52"/>
      <c r="C98" s="53"/>
      <c r="D98" s="54"/>
      <c r="E98" s="55"/>
      <c r="F98" s="22"/>
      <c r="G98" s="24"/>
      <c r="H98" s="22"/>
      <c r="I98" s="25"/>
      <c r="J98" s="56"/>
      <c r="K98" s="57"/>
    </row>
    <row r="99" spans="2:21" x14ac:dyDescent="0.3">
      <c r="B99" s="52"/>
      <c r="C99" s="139" t="str">
        <f>IF(F94="","",F94)</f>
        <v/>
      </c>
      <c r="D99" s="131" t="str">
        <f>IF(G94="","",G94/100)</f>
        <v/>
      </c>
      <c r="E99" s="139" t="str">
        <f>IF(F94="","",F94)</f>
        <v/>
      </c>
      <c r="F99" s="131" t="str">
        <f>IF(G94="","",G94/100)</f>
        <v/>
      </c>
      <c r="G99" s="139" t="str">
        <f>IF(F94="","",F94)</f>
        <v/>
      </c>
      <c r="H99" s="131" t="str">
        <f>IF(G94="","",G94/100)</f>
        <v/>
      </c>
      <c r="I99" s="25"/>
      <c r="J99" s="56"/>
      <c r="K99" s="8" t="s">
        <v>48</v>
      </c>
      <c r="L99" s="6"/>
      <c r="M99" s="6"/>
      <c r="N99" s="6"/>
      <c r="O99" s="6"/>
      <c r="P99" s="6"/>
      <c r="Q99" s="6"/>
      <c r="R99" s="6"/>
      <c r="S99" s="6"/>
      <c r="T99" s="6"/>
    </row>
    <row r="100" spans="2:21" x14ac:dyDescent="0.3">
      <c r="B100" s="6"/>
      <c r="C100" s="6"/>
      <c r="D100" s="6"/>
      <c r="E100" s="6"/>
      <c r="F100" s="58"/>
      <c r="G100" s="6"/>
      <c r="H100" s="58"/>
      <c r="I100" s="6"/>
      <c r="J100" s="6"/>
      <c r="K100" s="63"/>
      <c r="L100" s="136" t="str">
        <f t="shared" ref="L100:Q100" si="3">C104</f>
        <v/>
      </c>
      <c r="M100" s="138" t="str">
        <f t="shared" si="3"/>
        <v/>
      </c>
      <c r="N100" s="126" t="str">
        <f t="shared" si="3"/>
        <v/>
      </c>
      <c r="O100" s="137" t="str">
        <f t="shared" si="3"/>
        <v/>
      </c>
      <c r="P100" s="138" t="str">
        <f t="shared" si="3"/>
        <v/>
      </c>
      <c r="Q100" s="127" t="str">
        <f t="shared" si="3"/>
        <v/>
      </c>
      <c r="R100" s="63"/>
      <c r="S100" s="63"/>
      <c r="T100" s="63"/>
      <c r="U100" s="64"/>
    </row>
    <row r="101" spans="2:21" x14ac:dyDescent="0.3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2:21" x14ac:dyDescent="0.3">
      <c r="K102" s="62" t="str">
        <f t="shared" ref="K102:R102" si="4">B103</f>
        <v/>
      </c>
      <c r="L102" s="131" t="str">
        <f t="shared" si="4"/>
        <v/>
      </c>
      <c r="M102" s="62" t="str">
        <f t="shared" si="4"/>
        <v/>
      </c>
      <c r="N102" s="135" t="str">
        <f t="shared" si="4"/>
        <v/>
      </c>
      <c r="O102" s="62" t="str">
        <f t="shared" si="4"/>
        <v/>
      </c>
      <c r="P102" s="135" t="str">
        <f t="shared" si="4"/>
        <v/>
      </c>
      <c r="Q102" s="62" t="str">
        <f t="shared" si="4"/>
        <v/>
      </c>
      <c r="R102" s="131" t="str">
        <f t="shared" si="4"/>
        <v/>
      </c>
      <c r="S102" s="6"/>
      <c r="T102" s="6"/>
    </row>
    <row r="103" spans="2:21" x14ac:dyDescent="0.3">
      <c r="B103" s="130" t="str">
        <f>C76</f>
        <v/>
      </c>
      <c r="C103" s="133" t="str">
        <f>IFERROR(D76/100,"")</f>
        <v/>
      </c>
      <c r="D103" s="129" t="str">
        <f>C87</f>
        <v/>
      </c>
      <c r="E103" s="135" t="str">
        <f>IFERROR(D87/100,"")</f>
        <v/>
      </c>
      <c r="F103" s="61" t="str">
        <f>C87</f>
        <v/>
      </c>
      <c r="G103" s="134" t="str">
        <f>IFERROR(D87/100,"")</f>
        <v/>
      </c>
      <c r="H103" s="60" t="str">
        <f>C76</f>
        <v/>
      </c>
      <c r="I103" s="132" t="str">
        <f>IFERROR(D76/100,"")</f>
        <v/>
      </c>
      <c r="K103" s="6"/>
      <c r="L103" s="59"/>
      <c r="M103" s="59"/>
      <c r="N103" s="59"/>
      <c r="O103" s="59"/>
      <c r="P103" s="6"/>
      <c r="Q103" s="59"/>
      <c r="R103" s="59"/>
      <c r="S103" s="59"/>
      <c r="T103" s="59"/>
    </row>
    <row r="104" spans="2:21" x14ac:dyDescent="0.3">
      <c r="C104" s="126" t="str">
        <f>IFERROR(C47/5,"")</f>
        <v/>
      </c>
      <c r="D104" s="126" t="str">
        <f>IFERROR(C47/4,"")</f>
        <v/>
      </c>
      <c r="E104" s="128" t="str">
        <f>IFERROR(E47/4,"")</f>
        <v/>
      </c>
      <c r="F104" s="138" t="str">
        <f>IFERROR(E104,"")</f>
        <v/>
      </c>
      <c r="G104" s="136" t="str">
        <f>IFERROR(G47/4,"")</f>
        <v/>
      </c>
      <c r="H104" s="136" t="str">
        <f>IFERROR(G47/5,"")</f>
        <v/>
      </c>
      <c r="K104" s="136" t="str">
        <f>IFERROR(B60/100,"")</f>
        <v/>
      </c>
      <c r="L104" s="6"/>
      <c r="M104" s="6"/>
      <c r="N104" s="6"/>
      <c r="O104" s="6"/>
      <c r="P104" s="6"/>
      <c r="Q104" s="6"/>
      <c r="R104" s="139" t="str">
        <f>G99</f>
        <v/>
      </c>
      <c r="S104" s="131" t="str">
        <f>H99</f>
        <v/>
      </c>
    </row>
    <row r="105" spans="2:21" x14ac:dyDescent="0.3">
      <c r="B105" s="23" t="str">
        <f>IF(H98="","",H98)</f>
        <v/>
      </c>
      <c r="C105" s="24" t="str">
        <f>IF(I98="","",I98)</f>
        <v/>
      </c>
      <c r="F105" s="22" t="str">
        <f>IF(F98="","",F98)</f>
        <v/>
      </c>
      <c r="G105" s="22"/>
      <c r="H105" s="22" t="str">
        <f>IF(H98="","",H98)</f>
        <v/>
      </c>
      <c r="I105" s="24" t="str">
        <f>IF(I98="","",I98)</f>
        <v/>
      </c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2:21" x14ac:dyDescent="0.3">
      <c r="E106" s="62" t="str">
        <f>H87</f>
        <v/>
      </c>
      <c r="F106" s="135" t="str">
        <f>IFERROR(I87/100,"")</f>
        <v/>
      </c>
      <c r="K106" s="6"/>
      <c r="L106" s="154" t="str">
        <f>C47</f>
        <v/>
      </c>
      <c r="M106" s="154"/>
      <c r="N106" s="154" t="str">
        <f>E47</f>
        <v/>
      </c>
      <c r="O106" s="154"/>
      <c r="P106" s="154" t="str">
        <f>G47</f>
        <v/>
      </c>
      <c r="Q106" s="154"/>
      <c r="R106" s="6"/>
      <c r="S106" s="6"/>
      <c r="T106" s="6"/>
    </row>
    <row r="107" spans="2:21" x14ac:dyDescent="0.3">
      <c r="C107" s="62" t="str">
        <f>H76</f>
        <v/>
      </c>
      <c r="D107" s="135" t="str">
        <f>IFERROR(I76/100,"")</f>
        <v/>
      </c>
      <c r="G107" s="62" t="str">
        <f>H76</f>
        <v/>
      </c>
      <c r="H107" s="135" t="str">
        <f>IFERROR(I76/100,"")</f>
        <v/>
      </c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2:21" x14ac:dyDescent="0.3">
      <c r="K108" s="6"/>
      <c r="L108" s="62" t="str">
        <f>C107</f>
        <v/>
      </c>
      <c r="M108" s="135" t="str">
        <f>D107</f>
        <v/>
      </c>
      <c r="N108" s="62" t="str">
        <f>E106</f>
        <v/>
      </c>
      <c r="O108" s="135" t="str">
        <f>F106</f>
        <v/>
      </c>
      <c r="P108" s="62" t="str">
        <f>G107</f>
        <v/>
      </c>
      <c r="Q108" s="135" t="str">
        <f>H107</f>
        <v/>
      </c>
      <c r="R108" s="6"/>
      <c r="S108" s="6"/>
      <c r="T108" s="6"/>
    </row>
    <row r="109" spans="2:21" x14ac:dyDescent="0.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2:21" x14ac:dyDescent="0.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2:21" x14ac:dyDescent="0.3"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2:21" x14ac:dyDescent="0.3"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2:11" x14ac:dyDescent="0.3">
      <c r="C113" s="23"/>
      <c r="D113" s="24"/>
      <c r="E113" s="6"/>
      <c r="F113" s="23"/>
      <c r="G113" s="24"/>
      <c r="H113" s="6"/>
      <c r="I113" s="6"/>
      <c r="J113" s="6"/>
      <c r="K113" s="6"/>
    </row>
    <row r="114" spans="2:11" x14ac:dyDescent="0.3">
      <c r="B114" s="146"/>
      <c r="C114" s="146"/>
      <c r="D114" s="146"/>
    </row>
    <row r="115" spans="2:11" s="64" customFormat="1" ht="12.75" customHeight="1" x14ac:dyDescent="0.2">
      <c r="B115" s="146"/>
      <c r="C115" s="146"/>
      <c r="D115" s="146"/>
    </row>
    <row r="116" spans="2:11" x14ac:dyDescent="0.3">
      <c r="B116" s="146"/>
      <c r="C116" s="146"/>
      <c r="D116" s="146"/>
    </row>
    <row r="117" spans="2:11" x14ac:dyDescent="0.3">
      <c r="B117" s="146"/>
      <c r="C117" s="146"/>
      <c r="D117" s="146"/>
    </row>
    <row r="118" spans="2:11" x14ac:dyDescent="0.3">
      <c r="B118" s="146"/>
      <c r="C118" s="146"/>
      <c r="D118" s="146"/>
    </row>
    <row r="119" spans="2:11" x14ac:dyDescent="0.3">
      <c r="B119" s="146"/>
      <c r="C119" s="146"/>
      <c r="D119" s="146"/>
    </row>
    <row r="126" spans="2:11" x14ac:dyDescent="0.3"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2:11" x14ac:dyDescent="0.3"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2:11" x14ac:dyDescent="0.3"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2:11" x14ac:dyDescent="0.3">
      <c r="B129" s="6"/>
      <c r="C129" s="6"/>
      <c r="D129" s="34"/>
      <c r="E129" s="59"/>
      <c r="F129" s="59"/>
      <c r="G129" s="59"/>
      <c r="H129" s="59"/>
      <c r="I129" s="6"/>
      <c r="J129" s="26"/>
      <c r="K129" s="27"/>
    </row>
    <row r="130" spans="2:11" x14ac:dyDescent="0.3"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2:11" x14ac:dyDescent="0.3"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2:11" x14ac:dyDescent="0.3"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2:11" x14ac:dyDescent="0.3"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2:11" x14ac:dyDescent="0.3"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2:11" x14ac:dyDescent="0.3"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2:11" x14ac:dyDescent="0.3">
      <c r="B136" s="6"/>
      <c r="C136" s="6"/>
      <c r="D136" s="6"/>
      <c r="E136" s="6"/>
      <c r="F136" s="6"/>
      <c r="G136" s="6"/>
      <c r="H136" s="6"/>
      <c r="I136" s="6"/>
      <c r="J136" s="6"/>
      <c r="K136" s="6"/>
    </row>
  </sheetData>
  <sheetProtection algorithmName="SHA-512" hashValue="14PEh+D5TUOHKBWOoU59ALsIKWEY/O/Z0dtPXyHsI1f1WW7dN55vvSJSx6YEWo7u5kprQ0CaS3Z0Q8lY1QO0MQ==" saltValue="5+gTmnEIes0Sd83r+jIFIQ==" spinCount="100000" sheet="1" objects="1" scenarios="1"/>
  <mergeCells count="23">
    <mergeCell ref="P106:Q106"/>
    <mergeCell ref="L106:M106"/>
    <mergeCell ref="N106:O106"/>
    <mergeCell ref="M66:U66"/>
    <mergeCell ref="H79:I79"/>
    <mergeCell ref="B2:H2"/>
    <mergeCell ref="C22:D22"/>
    <mergeCell ref="E22:F22"/>
    <mergeCell ref="G22:H22"/>
    <mergeCell ref="G47:H47"/>
    <mergeCell ref="E47:F47"/>
    <mergeCell ref="C47:D47"/>
    <mergeCell ref="D49:E49"/>
    <mergeCell ref="E55:F55"/>
    <mergeCell ref="F60:G60"/>
    <mergeCell ref="C114:D119"/>
    <mergeCell ref="B114:B119"/>
    <mergeCell ref="B65:F65"/>
    <mergeCell ref="G65:K65"/>
    <mergeCell ref="B89:K89"/>
    <mergeCell ref="C68:D68"/>
    <mergeCell ref="C79:D79"/>
    <mergeCell ref="H68:I68"/>
  </mergeCells>
  <conditionalFormatting sqref="E28:E30">
    <cfRule type="colorScale" priority="51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34:D37">
    <cfRule type="colorScale" priority="5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34:E37">
    <cfRule type="containsText" dxfId="13" priority="49" operator="containsText" text="Kg/m">
      <formula>NOT(ISERROR(SEARCH("Kg/m",E34)))</formula>
    </cfRule>
  </conditionalFormatting>
  <conditionalFormatting sqref="J34">
    <cfRule type="containsText" dxfId="12" priority="48" operator="containsText" text="Kg/m">
      <formula>NOT(ISERROR(SEARCH("Kg/m",J34)))</formula>
    </cfRule>
  </conditionalFormatting>
  <conditionalFormatting sqref="I34">
    <cfRule type="colorScale" priority="4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J37">
    <cfRule type="containsText" dxfId="11" priority="46" operator="containsText" text="Kg/m">
      <formula>NOT(ISERROR(SEARCH("Kg/m",J37)))</formula>
    </cfRule>
  </conditionalFormatting>
  <conditionalFormatting sqref="J38">
    <cfRule type="containsText" dxfId="10" priority="44" operator="containsText" text="Tn/m">
      <formula>NOT(ISERROR(SEARCH("Tn/m",J38)))</formula>
    </cfRule>
    <cfRule type="containsText" dxfId="9" priority="45" operator="containsText" text="Kg/m">
      <formula>NOT(ISERROR(SEARCH("Kg/m",J38)))</formula>
    </cfRule>
  </conditionalFormatting>
  <conditionalFormatting sqref="C68:C71">
    <cfRule type="colorScale" priority="41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69">
    <cfRule type="colorScale" priority="4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70:D71">
    <cfRule type="containsText" dxfId="8" priority="36" operator="containsText" text="cm2">
      <formula>NOT(ISERROR(SEARCH("cm2",D70)))</formula>
    </cfRule>
    <cfRule type="containsText" dxfId="7" priority="37" operator="containsText" text="Kg/m">
      <formula>NOT(ISERROR(SEARCH("Kg/m",D70)))</formula>
    </cfRule>
  </conditionalFormatting>
  <conditionalFormatting sqref="E73">
    <cfRule type="colorScale" priority="35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C75">
    <cfRule type="colorScale" priority="34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C79:C82">
    <cfRule type="colorScale" priority="3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80">
    <cfRule type="colorScale" priority="3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81:D82">
    <cfRule type="containsText" dxfId="6" priority="28" operator="containsText" text="cm2">
      <formula>NOT(ISERROR(SEARCH("cm2",D81)))</formula>
    </cfRule>
    <cfRule type="containsText" dxfId="5" priority="29" operator="containsText" text="Kg/m">
      <formula>NOT(ISERROR(SEARCH("Kg/m",D81)))</formula>
    </cfRule>
  </conditionalFormatting>
  <conditionalFormatting sqref="E84">
    <cfRule type="colorScale" priority="2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C86">
    <cfRule type="colorScale" priority="2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74">
    <cfRule type="colorScale" priority="25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85">
    <cfRule type="colorScale" priority="24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H68:H71">
    <cfRule type="colorScale" priority="2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69">
    <cfRule type="colorScale" priority="21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J73">
    <cfRule type="colorScale" priority="1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H75">
    <cfRule type="colorScale" priority="1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74">
    <cfRule type="colorScale" priority="1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70:I71">
    <cfRule type="containsText" dxfId="4" priority="14" operator="containsText" text="cm2">
      <formula>NOT(ISERROR(SEARCH("cm2",I70)))</formula>
    </cfRule>
    <cfRule type="containsText" dxfId="3" priority="15" operator="containsText" text="Kg/m">
      <formula>NOT(ISERROR(SEARCH("Kg/m",I70)))</formula>
    </cfRule>
  </conditionalFormatting>
  <conditionalFormatting sqref="H79:H82">
    <cfRule type="colorScale" priority="1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80">
    <cfRule type="colorScale" priority="11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J84">
    <cfRule type="colorScale" priority="1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H86">
    <cfRule type="colorScale" priority="9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85">
    <cfRule type="colorScale" priority="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81:I82">
    <cfRule type="containsText" dxfId="2" priority="4" operator="containsText" text="cm2">
      <formula>NOT(ISERROR(SEARCH("cm2",I81)))</formula>
    </cfRule>
    <cfRule type="containsText" dxfId="1" priority="5" operator="containsText" text="Kg/m">
      <formula>NOT(ISERROR(SEARCH("Kg/m",I81)))</formula>
    </cfRule>
  </conditionalFormatting>
  <conditionalFormatting sqref="F91:F93">
    <cfRule type="colorScale" priority="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F92">
    <cfRule type="containsText" dxfId="0" priority="2" operator="containsText" text="Ø 3/8&quot;">
      <formula>NOT(ISERROR(SEARCH("Ø 3/8""",F92)))</formula>
    </cfRule>
  </conditionalFormatting>
  <conditionalFormatting sqref="I37:I38">
    <cfRule type="colorScale" priority="1">
      <colorScale>
        <cfvo type="num" val="0"/>
        <cfvo type="num" val="0"/>
        <color theme="7" tint="0.39997558519241921"/>
        <color theme="7" tint="0.39997558519241921"/>
      </colorScale>
    </cfRule>
  </conditionalFormatting>
  <dataValidations count="2">
    <dataValidation type="list" allowBlank="1" showInputMessage="1" showErrorMessage="1" sqref="H74 H85">
      <formula1>$R$57:$R$65</formula1>
    </dataValidation>
    <dataValidation type="list" allowBlank="1" showInputMessage="1" showErrorMessage="1" sqref="C85 C74">
      <formula1>$M$68:$M$76</formula1>
    </dataValidation>
  </dataValidations>
  <hyperlinks>
    <hyperlink ref="J10" r:id="rId1"/>
    <hyperlink ref="M77" r:id="rId2"/>
    <hyperlink ref="K95" r:id="rId3"/>
  </hyperlinks>
  <pageMargins left="0.7" right="0.7" top="0.75" bottom="0.75" header="0.3" footer="0.3"/>
  <pageSetup orientation="portrait" r:id="rId4"/>
  <ignoredErrors>
    <ignoredError sqref="R80:V80" evalError="1"/>
    <ignoredError sqref="F104" formula="1"/>
  </ignoredError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LOSA MACIZA</vt:lpstr>
      <vt:lpstr>HM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2019-01-21T12:24:26Z</dcterms:created>
  <dcterms:modified xsi:type="dcterms:W3CDTF">2020-06-28T15:51:10Z</dcterms:modified>
</cp:coreProperties>
</file>